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externalReferences>
    <externalReference r:id="rId58"/>
  </externalReferences>
  <definedNames>
    <definedName name="_xlnm.Print_Area" localSheetId="6">'DC21'!$A$1:$O$38</definedName>
    <definedName name="_xlnm.Print_Area" localSheetId="14">'DC22'!$A$1:$O$38</definedName>
    <definedName name="_xlnm.Print_Area" localSheetId="18">'DC23'!$A$1:$O$38</definedName>
    <definedName name="_xlnm.Print_Area" localSheetId="23">'DC24'!$A$1:$O$38</definedName>
    <definedName name="_xlnm.Print_Area" localSheetId="27">'DC25'!$A$1:$O$38</definedName>
    <definedName name="_xlnm.Print_Area" localSheetId="33">'DC26'!$A$1:$O$38</definedName>
    <definedName name="_xlnm.Print_Area" localSheetId="38">'DC27'!$A$1:$O$38</definedName>
    <definedName name="_xlnm.Print_Area" localSheetId="44">'DC28'!$A$1:$O$38</definedName>
    <definedName name="_xlnm.Print_Area" localSheetId="49">'DC29'!$A$1:$O$38</definedName>
    <definedName name="_xlnm.Print_Area" localSheetId="54">'DC43'!$A$1:$O$38</definedName>
    <definedName name="_xlnm.Print_Area" localSheetId="1">'ETH'!$A$1:$O$38</definedName>
    <definedName name="_xlnm.Print_Area" localSheetId="2">'KZN212'!$A$1:$O$38</definedName>
    <definedName name="_xlnm.Print_Area" localSheetId="3">'KZN213'!$A$1:$O$38</definedName>
    <definedName name="_xlnm.Print_Area" localSheetId="4">'KZN214'!$A$1:$O$38</definedName>
    <definedName name="_xlnm.Print_Area" localSheetId="5">'KZN216'!$A$1:$O$38</definedName>
    <definedName name="_xlnm.Print_Area" localSheetId="7">'KZN221'!$A$1:$O$38</definedName>
    <definedName name="_xlnm.Print_Area" localSheetId="8">'KZN222'!$A$1:$O$38</definedName>
    <definedName name="_xlnm.Print_Area" localSheetId="9">'KZN223'!$A$1:$O$38</definedName>
    <definedName name="_xlnm.Print_Area" localSheetId="10">'KZN224'!$A$1:$O$38</definedName>
    <definedName name="_xlnm.Print_Area" localSheetId="11">'KZN225'!$A$1:$O$38</definedName>
    <definedName name="_xlnm.Print_Area" localSheetId="12">'KZN226'!$A$1:$O$38</definedName>
    <definedName name="_xlnm.Print_Area" localSheetId="13">'KZN227'!$A$1:$O$38</definedName>
    <definedName name="_xlnm.Print_Area" localSheetId="15">'KZN235'!$A$1:$O$38</definedName>
    <definedName name="_xlnm.Print_Area" localSheetId="16">'KZN237'!$A$1:$O$38</definedName>
    <definedName name="_xlnm.Print_Area" localSheetId="17">'KZN238'!$A$1:$O$38</definedName>
    <definedName name="_xlnm.Print_Area" localSheetId="19">'KZN241'!$A$1:$O$38</definedName>
    <definedName name="_xlnm.Print_Area" localSheetId="20">'KZN242'!$A$1:$O$38</definedName>
    <definedName name="_xlnm.Print_Area" localSheetId="21">'KZN244'!$A$1:$O$38</definedName>
    <definedName name="_xlnm.Print_Area" localSheetId="22">'KZN245'!$A$1:$O$38</definedName>
    <definedName name="_xlnm.Print_Area" localSheetId="24">'KZN252'!$A$1:$O$38</definedName>
    <definedName name="_xlnm.Print_Area" localSheetId="25">'KZN253'!$A$1:$O$38</definedName>
    <definedName name="_xlnm.Print_Area" localSheetId="26">'KZN254'!$A$1:$O$38</definedName>
    <definedName name="_xlnm.Print_Area" localSheetId="28">'KZN261'!$A$1:$O$38</definedName>
    <definedName name="_xlnm.Print_Area" localSheetId="29">'KZN262'!$A$1:$O$38</definedName>
    <definedName name="_xlnm.Print_Area" localSheetId="30">'KZN263'!$A$1:$O$38</definedName>
    <definedName name="_xlnm.Print_Area" localSheetId="31">'KZN265'!$A$1:$O$38</definedName>
    <definedName name="_xlnm.Print_Area" localSheetId="32">'KZN266'!$A$1:$O$38</definedName>
    <definedName name="_xlnm.Print_Area" localSheetId="34">'KZN271'!$A$1:$O$38</definedName>
    <definedName name="_xlnm.Print_Area" localSheetId="35">'KZN272'!$A$1:$O$38</definedName>
    <definedName name="_xlnm.Print_Area" localSheetId="36">'KZN275'!$A$1:$O$38</definedName>
    <definedName name="_xlnm.Print_Area" localSheetId="37">'KZN276'!$A$1:$O$38</definedName>
    <definedName name="_xlnm.Print_Area" localSheetId="39">'KZN281'!$A$1:$O$38</definedName>
    <definedName name="_xlnm.Print_Area" localSheetId="40">'KZN282'!$A$1:$O$38</definedName>
    <definedName name="_xlnm.Print_Area" localSheetId="41">'KZN284'!$A$1:$O$38</definedName>
    <definedName name="_xlnm.Print_Area" localSheetId="42">'KZN285'!$A$1:$O$38</definedName>
    <definedName name="_xlnm.Print_Area" localSheetId="43">'KZN286'!$A$1:$O$38</definedName>
    <definedName name="_xlnm.Print_Area" localSheetId="45">'KZN291'!$A$1:$O$38</definedName>
    <definedName name="_xlnm.Print_Area" localSheetId="46">'KZN292'!$A$1:$O$38</definedName>
    <definedName name="_xlnm.Print_Area" localSheetId="47">'KZN293'!$A$1:$O$38</definedName>
    <definedName name="_xlnm.Print_Area" localSheetId="48">'KZN294'!$A$1:$O$38</definedName>
    <definedName name="_xlnm.Print_Area" localSheetId="50">'KZN433'!$A$1:$O$38</definedName>
    <definedName name="_xlnm.Print_Area" localSheetId="51">'KZN434'!$A$1:$O$38</definedName>
    <definedName name="_xlnm.Print_Area" localSheetId="52">'KZN435'!$A$1:$O$38</definedName>
    <definedName name="_xlnm.Print_Area" localSheetId="53">'KZN436'!$A$1:$O$38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<sst xmlns="http://schemas.openxmlformats.org/spreadsheetml/2006/main" count="2695" uniqueCount="99">
  <si>
    <t>Kwazulu-Natal: eThekwini(ETH)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</si>
  <si>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</si>
  <si>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</si>
  <si>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</si>
  <si>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</si>
  <si>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</si>
  <si>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</si>
  <si>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</si>
  <si>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</si>
  <si>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</si>
  <si>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</si>
  <si>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</si>
  <si>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</si>
  <si>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</si>
  <si>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</si>
  <si>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</si>
  <si>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</si>
  <si>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</si>
  <si>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</si>
  <si>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</si>
  <si>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</si>
  <si>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</si>
  <si>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</si>
  <si>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</si>
  <si>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</si>
  <si>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</si>
  <si>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</si>
  <si>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</si>
  <si>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</si>
  <si>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</si>
  <si>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</si>
  <si>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</si>
  <si>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</si>
  <si>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</si>
  <si>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</si>
  <si>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</si>
  <si>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</si>
  <si>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</si>
  <si>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</si>
  <si>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</si>
  <si>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</si>
  <si>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</si>
  <si>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</si>
  <si>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Kwazulu-Natal: Umdoni(KZN212)</t>
  </si>
  <si>
    <t>Kwazulu-Natal: Umzumbe(KZN213)</t>
  </si>
  <si>
    <t>Kwazulu-Natal: uMuziwabantu(KZN214)</t>
  </si>
  <si>
    <t>Kwazulu-Natal: Ray Nkonyeni(KZN216)</t>
  </si>
  <si>
    <t>Kwazulu-Natal: Ugu(DC21)</t>
  </si>
  <si>
    <t>Kwazulu-Natal: uMshwathi(KZN221)</t>
  </si>
  <si>
    <t>Kwazulu-Natal: uMngeni(KZN222)</t>
  </si>
  <si>
    <t>Kwazulu-Natal: Mpofana(KZN223)</t>
  </si>
  <si>
    <t>Kwazulu-Natal: Impendle(KZN224)</t>
  </si>
  <si>
    <t>Kwazulu-Natal: Msunduzi(KZN225)</t>
  </si>
  <si>
    <t>Kwazulu-Natal: Mkhambathini(KZN226)</t>
  </si>
  <si>
    <t>Kwazulu-Natal: Richmond(KZN227)</t>
  </si>
  <si>
    <t>Kwazulu-Natal: uMgungundlovu(DC22)</t>
  </si>
  <si>
    <t>Kwazulu-Natal: Okhahlamba(KZN235)</t>
  </si>
  <si>
    <t>Kwazulu-Natal: Inkosi Langalibalele(KZN237)</t>
  </si>
  <si>
    <t>Kwazulu-Natal: Alfred Duma(KZN238)</t>
  </si>
  <si>
    <t>Kwazulu-Natal: Uthukela(DC23)</t>
  </si>
  <si>
    <t>Kwazulu-Natal: Endumeni(KZN241)</t>
  </si>
  <si>
    <t>Kwazulu-Natal: Nquthu(KZN242)</t>
  </si>
  <si>
    <t>Kwazulu-Natal: Msinga(KZN244)</t>
  </si>
  <si>
    <t>Kwazulu-Natal: Umvoti(KZN245)</t>
  </si>
  <si>
    <t>Kwazulu-Natal: Umzinyathi(DC24)</t>
  </si>
  <si>
    <t>Kwazulu-Natal: Newcastle(KZN252)</t>
  </si>
  <si>
    <t>Kwazulu-Natal: Emadlangeni(KZN253)</t>
  </si>
  <si>
    <t>Kwazulu-Natal: Dannhauser(KZN254)</t>
  </si>
  <si>
    <t>Kwazulu-Natal: Amajuba(DC25)</t>
  </si>
  <si>
    <t>Kwazulu-Natal: eDumbe(KZN261)</t>
  </si>
  <si>
    <t>Kwazulu-Natal: uPhongolo(KZN262)</t>
  </si>
  <si>
    <t>Kwazulu-Natal: Abaqulusi(KZN263)</t>
  </si>
  <si>
    <t>Kwazulu-Natal: Nongoma(KZN265)</t>
  </si>
  <si>
    <t>Kwazulu-Natal: Ulundi(KZN266)</t>
  </si>
  <si>
    <t>Kwazulu-Natal: Zululand(DC26)</t>
  </si>
  <si>
    <t>Kwazulu-Natal: Umhlabuyalingana(KZN271)</t>
  </si>
  <si>
    <t>Kwazulu-Natal: Jozini(KZN272)</t>
  </si>
  <si>
    <t>Kwazulu-Natal: Mtubatuba(KZN275)</t>
  </si>
  <si>
    <t>Kwazulu-Natal: Hlabisa Big Five(KZN276)</t>
  </si>
  <si>
    <t>Kwazulu-Natal: Umkhanyakude(DC27)</t>
  </si>
  <si>
    <t>Kwazulu-Natal: Mfolozi(KZN281)</t>
  </si>
  <si>
    <t>Kwazulu-Natal: uMhlathuze(KZN282)</t>
  </si>
  <si>
    <t>Kwazulu-Natal: uMlalazi(KZN284)</t>
  </si>
  <si>
    <t>Kwazulu-Natal: Mthonjaneni(KZN285)</t>
  </si>
  <si>
    <t>Kwazulu-Natal: Nkandla(KZN286)</t>
  </si>
  <si>
    <t>Kwazulu-Natal: King Cetshwayo(DC28)</t>
  </si>
  <si>
    <t>Kwazulu-Natal: Mandeni(KZN291)</t>
  </si>
  <si>
    <t>Kwazulu-Natal: KwaDukuza(KZN292)</t>
  </si>
  <si>
    <t>Kwazulu-Natal: Ndwedwe(KZN293)</t>
  </si>
  <si>
    <t>Kwazulu-Natal: Maphumulo(KZN294)</t>
  </si>
  <si>
    <t>Kwazulu-Natal: iLembe(DC29)</t>
  </si>
  <si>
    <t>Kwazulu-Natal: Greater Kokstad(KZN433)</t>
  </si>
  <si>
    <t>Kwazulu-Natal: Ubuhlebezwe(KZN434)</t>
  </si>
  <si>
    <t>Kwazulu-Natal: Umzimkhulu(KZN435)</t>
  </si>
  <si>
    <t>Kwazulu-Natal: Dr Nkosazana Dlamini Zuma(KZN436)</t>
  </si>
  <si>
    <t>Kwazulu-Natal: Harry Gwala(DC43)</t>
  </si>
  <si>
    <t>2019/20 Medium term estimates</t>
  </si>
  <si>
    <t>2020/21 Draft Medium term estimates</t>
  </si>
  <si>
    <t>CONSOLIDATION FOR KWAZULU-NATAL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</si>
</sst>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externalLink" Target="externalLinks/externalLink1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.%20KwaZulu-Natal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2"/>
      <sheetName val="KZN213"/>
      <sheetName val="KZN214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5"/>
      <sheetName val="KZN237"/>
      <sheetName val="KZN238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5"/>
      <sheetName val="KZN276"/>
      <sheetName val="DC27"/>
      <sheetName val="KZN281"/>
      <sheetName val="KZN282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3"/>
      <sheetName val="KZN434"/>
      <sheetName val="KZN435"/>
      <sheetName val="KZN436"/>
      <sheetName val="DC4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0">
      <selection activeCell="F20" sqref="F20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98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96</v>
      </c>
      <c r="D6" s="10" t="s">
        <v>97</v>
      </c>
      <c r="E6" s="11" t="s">
        <v>2</v>
      </c>
      <c r="F6" s="12" t="s">
        <v>96</v>
      </c>
      <c r="G6" s="13" t="s">
        <v>97</v>
      </c>
      <c r="H6" s="14" t="s">
        <v>2</v>
      </c>
      <c r="I6" s="15" t="s">
        <v>97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SUM(ETH:DC43!C8)</f>
        <v>13767308057</v>
      </c>
      <c r="D8" s="64">
        <v>14453309164</v>
      </c>
      <c r="E8" s="65">
        <f>($D8-$C8)</f>
        <v>686001107</v>
      </c>
      <c r="F8" s="63">
        <f>SUM(ETH:DC43!F8)</f>
        <v>14655513556</v>
      </c>
      <c r="G8" s="64">
        <v>15381334286</v>
      </c>
      <c r="H8" s="65">
        <f>($G8-$F8)</f>
        <v>725820730</v>
      </c>
      <c r="I8" s="65">
        <v>16358357960</v>
      </c>
      <c r="J8" s="30">
        <f>IF($C8=0,0,($E8/$C8)*100)</f>
        <v>4.982826738239522</v>
      </c>
      <c r="K8" s="31">
        <f>IF($F8=0,0,($H8/$F8)*100)</f>
        <v>4.9525438138116105</v>
      </c>
      <c r="L8" s="84">
        <v>72122484484</v>
      </c>
      <c r="M8" s="85">
        <v>78001340461</v>
      </c>
      <c r="N8" s="32">
        <f>IF($L8=0,0,($E8/$L8)*100)</f>
        <v>0.9511612251130724</v>
      </c>
      <c r="O8" s="31">
        <f>IF($M8=0,0,($H8/$M8)*100)</f>
        <v>0.9305234060213415</v>
      </c>
      <c r="P8" s="6"/>
      <c r="Q8" s="33"/>
    </row>
    <row r="9" spans="1:17" ht="12.75">
      <c r="A9" s="3"/>
      <c r="B9" s="29" t="s">
        <v>16</v>
      </c>
      <c r="C9" s="63">
        <f>SUM(ETH:DC43!C9)</f>
        <v>37117315304</v>
      </c>
      <c r="D9" s="64">
        <v>33609992077</v>
      </c>
      <c r="E9" s="65">
        <f>($D9-$C9)</f>
        <v>-3507323227</v>
      </c>
      <c r="F9" s="63">
        <f>SUM(ETH:DC43!F9)</f>
        <v>40502571611</v>
      </c>
      <c r="G9" s="64">
        <v>37210172699</v>
      </c>
      <c r="H9" s="65">
        <f>($G9-$F9)</f>
        <v>-3292398912</v>
      </c>
      <c r="I9" s="65">
        <v>40147610272</v>
      </c>
      <c r="J9" s="30">
        <f>IF($C9=0,0,($E9/$C9)*100)</f>
        <v>-9.44929124931088</v>
      </c>
      <c r="K9" s="31">
        <f>IF($F9=0,0,($H9/$F9)*100)</f>
        <v>-8.128863874672652</v>
      </c>
      <c r="L9" s="84">
        <v>72122484484</v>
      </c>
      <c r="M9" s="85">
        <v>78001340461</v>
      </c>
      <c r="N9" s="32">
        <f>IF($L9=0,0,($E9/$L9)*100)</f>
        <v>-4.86300943747727</v>
      </c>
      <c r="O9" s="31">
        <f>IF($M9=0,0,($H9/$M9)*100)</f>
        <v>-4.220951707421197</v>
      </c>
      <c r="P9" s="6"/>
      <c r="Q9" s="33"/>
    </row>
    <row r="10" spans="1:17" ht="12.75">
      <c r="A10" s="3"/>
      <c r="B10" s="29" t="s">
        <v>17</v>
      </c>
      <c r="C10" s="63">
        <f>SUM(ETH:DC43!C10)</f>
        <v>23793727283</v>
      </c>
      <c r="D10" s="64">
        <v>24059183243</v>
      </c>
      <c r="E10" s="65">
        <f aca="true" t="shared" si="0" ref="E10:E33">($D10-$C10)</f>
        <v>265455960</v>
      </c>
      <c r="F10" s="63">
        <f>SUM(ETH:DC43!F10)</f>
        <v>25661960636</v>
      </c>
      <c r="G10" s="64">
        <v>25409833476</v>
      </c>
      <c r="H10" s="65">
        <f aca="true" t="shared" si="1" ref="H10:H33">($G10-$F10)</f>
        <v>-252127160</v>
      </c>
      <c r="I10" s="65">
        <v>27152303024</v>
      </c>
      <c r="J10" s="30">
        <f aca="true" t="shared" si="2" ref="J10:J33">IF($C10=0,0,($E10/$C10)*100)</f>
        <v>1.115655218044217</v>
      </c>
      <c r="K10" s="31">
        <f aca="true" t="shared" si="3" ref="K10:K33">IF($F10=0,0,($H10/$F10)*100)</f>
        <v>-0.9824937524309901</v>
      </c>
      <c r="L10" s="84">
        <v>72122484484</v>
      </c>
      <c r="M10" s="85">
        <v>78001340461</v>
      </c>
      <c r="N10" s="32">
        <f aca="true" t="shared" si="4" ref="N10:N33">IF($L10=0,0,($E10/$L10)*100)</f>
        <v>0.3680626948713754</v>
      </c>
      <c r="O10" s="31">
        <f aca="true" t="shared" si="5" ref="O10:O33">IF($M10=0,0,($H10/$M10)*100)</f>
        <v>-0.3232343938064262</v>
      </c>
      <c r="P10" s="6"/>
      <c r="Q10" s="33"/>
    </row>
    <row r="11" spans="1:17" ht="16.5">
      <c r="A11" s="7"/>
      <c r="B11" s="34" t="s">
        <v>18</v>
      </c>
      <c r="C11" s="66">
        <f>SUM(C8:C10)</f>
        <v>74678350644</v>
      </c>
      <c r="D11" s="67">
        <v>72122484484</v>
      </c>
      <c r="E11" s="68">
        <f t="shared" si="0"/>
        <v>-2555866160</v>
      </c>
      <c r="F11" s="66">
        <f>SUM(F8:F10)</f>
        <v>80820045803</v>
      </c>
      <c r="G11" s="67">
        <v>78001340461</v>
      </c>
      <c r="H11" s="68">
        <f t="shared" si="1"/>
        <v>-2818705342</v>
      </c>
      <c r="I11" s="68">
        <v>83658271256</v>
      </c>
      <c r="J11" s="35">
        <f t="shared" si="2"/>
        <v>-3.422499476701217</v>
      </c>
      <c r="K11" s="36">
        <f t="shared" si="3"/>
        <v>-3.4876314582531096</v>
      </c>
      <c r="L11" s="86">
        <v>72122484484</v>
      </c>
      <c r="M11" s="87">
        <v>78001340461</v>
      </c>
      <c r="N11" s="37">
        <f t="shared" si="4"/>
        <v>-3.543785517492822</v>
      </c>
      <c r="O11" s="36">
        <f t="shared" si="5"/>
        <v>-3.6136626952062807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SUM(ETH:DC43!C13)</f>
        <v>22379979160</v>
      </c>
      <c r="D13" s="64">
        <v>20812091510</v>
      </c>
      <c r="E13" s="65">
        <f t="shared" si="0"/>
        <v>-1567887650</v>
      </c>
      <c r="F13" s="63">
        <f>SUM(ETH:DC43!F13)</f>
        <v>23870780778</v>
      </c>
      <c r="G13" s="64">
        <v>22161913681</v>
      </c>
      <c r="H13" s="65">
        <f t="shared" si="1"/>
        <v>-1708867097</v>
      </c>
      <c r="I13" s="65">
        <v>23643261890</v>
      </c>
      <c r="J13" s="30">
        <f t="shared" si="2"/>
        <v>-7.005760098303863</v>
      </c>
      <c r="K13" s="31">
        <f t="shared" si="3"/>
        <v>-7.158823638374415</v>
      </c>
      <c r="L13" s="84">
        <v>72176330307</v>
      </c>
      <c r="M13" s="85">
        <v>77445598745</v>
      </c>
      <c r="N13" s="32">
        <f t="shared" si="4"/>
        <v>-2.172301699644515</v>
      </c>
      <c r="O13" s="31">
        <f t="shared" si="5"/>
        <v>-2.2065386861126526</v>
      </c>
      <c r="P13" s="6"/>
      <c r="Q13" s="33"/>
    </row>
    <row r="14" spans="1:17" ht="12.75">
      <c r="A14" s="3"/>
      <c r="B14" s="29" t="s">
        <v>21</v>
      </c>
      <c r="C14" s="63">
        <f>SUM(ETH:DC43!C14)</f>
        <v>2483489885</v>
      </c>
      <c r="D14" s="64">
        <v>4156732893</v>
      </c>
      <c r="E14" s="65">
        <f t="shared" si="0"/>
        <v>1673243008</v>
      </c>
      <c r="F14" s="63">
        <f>SUM(ETH:DC43!F14)</f>
        <v>2734237111</v>
      </c>
      <c r="G14" s="64">
        <v>4347290652</v>
      </c>
      <c r="H14" s="65">
        <f t="shared" si="1"/>
        <v>1613053541</v>
      </c>
      <c r="I14" s="65">
        <v>4694985860</v>
      </c>
      <c r="J14" s="30">
        <f t="shared" si="2"/>
        <v>67.37466571159399</v>
      </c>
      <c r="K14" s="31">
        <f t="shared" si="3"/>
        <v>58.9946473372989</v>
      </c>
      <c r="L14" s="84">
        <v>72176330307</v>
      </c>
      <c r="M14" s="85">
        <v>77445598745</v>
      </c>
      <c r="N14" s="32">
        <f t="shared" si="4"/>
        <v>2.3182711020121247</v>
      </c>
      <c r="O14" s="31">
        <f t="shared" si="5"/>
        <v>2.0828214477509492</v>
      </c>
      <c r="P14" s="6"/>
      <c r="Q14" s="33"/>
    </row>
    <row r="15" spans="1:17" ht="12.75" hidden="1">
      <c r="A15" s="3"/>
      <c r="B15" s="29"/>
      <c r="C15" s="63">
        <f>SUM(ETH:DC43!C15)</f>
        <v>0</v>
      </c>
      <c r="D15" s="64">
        <v>0</v>
      </c>
      <c r="E15" s="65">
        <f t="shared" si="0"/>
        <v>0</v>
      </c>
      <c r="F15" s="63">
        <f>SUM(ETH:DC43!F15)</f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72176330307</v>
      </c>
      <c r="M15" s="85">
        <v>77445598745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SUM(ETH:DC43!C16)</f>
        <v>21858908211</v>
      </c>
      <c r="D16" s="64">
        <v>21191271949</v>
      </c>
      <c r="E16" s="65">
        <f t="shared" si="0"/>
        <v>-667636262</v>
      </c>
      <c r="F16" s="63">
        <f>SUM(ETH:DC43!F16)</f>
        <v>23597363441</v>
      </c>
      <c r="G16" s="64">
        <v>23525805132</v>
      </c>
      <c r="H16" s="65">
        <f t="shared" si="1"/>
        <v>-71558309</v>
      </c>
      <c r="I16" s="65">
        <v>25294283716</v>
      </c>
      <c r="J16" s="30">
        <f t="shared" si="2"/>
        <v>-3.0542983005163413</v>
      </c>
      <c r="K16" s="31">
        <f t="shared" si="3"/>
        <v>-0.3032470520654384</v>
      </c>
      <c r="L16" s="84">
        <v>72176330307</v>
      </c>
      <c r="M16" s="85">
        <v>77445598745</v>
      </c>
      <c r="N16" s="32">
        <f t="shared" si="4"/>
        <v>-0.925007213805728</v>
      </c>
      <c r="O16" s="31">
        <f t="shared" si="5"/>
        <v>-0.09239816097957394</v>
      </c>
      <c r="P16" s="6"/>
      <c r="Q16" s="33"/>
    </row>
    <row r="17" spans="1:17" ht="12.75">
      <c r="A17" s="3"/>
      <c r="B17" s="29" t="s">
        <v>23</v>
      </c>
      <c r="C17" s="63">
        <f>SUM(ETH:DC43!C17)</f>
        <v>26902307478</v>
      </c>
      <c r="D17" s="64">
        <v>26016233955</v>
      </c>
      <c r="E17" s="65">
        <f t="shared" si="0"/>
        <v>-886073523</v>
      </c>
      <c r="F17" s="63">
        <f>SUM(ETH:DC43!F17)</f>
        <v>28020017181</v>
      </c>
      <c r="G17" s="64">
        <v>27410589280</v>
      </c>
      <c r="H17" s="65">
        <f t="shared" si="1"/>
        <v>-609427901</v>
      </c>
      <c r="I17" s="65">
        <v>28685468958</v>
      </c>
      <c r="J17" s="42">
        <f t="shared" si="2"/>
        <v>-3.2936710864843386</v>
      </c>
      <c r="K17" s="31">
        <f t="shared" si="3"/>
        <v>-2.174973330898758</v>
      </c>
      <c r="L17" s="88">
        <v>72176330307</v>
      </c>
      <c r="M17" s="85">
        <v>77445598745</v>
      </c>
      <c r="N17" s="32">
        <f t="shared" si="4"/>
        <v>-1.227651113919357</v>
      </c>
      <c r="O17" s="31">
        <f t="shared" si="5"/>
        <v>-0.786910955400607</v>
      </c>
      <c r="P17" s="6"/>
      <c r="Q17" s="33"/>
    </row>
    <row r="18" spans="1:17" ht="16.5">
      <c r="A18" s="3"/>
      <c r="B18" s="34" t="s">
        <v>24</v>
      </c>
      <c r="C18" s="66">
        <f>SUM(C13:C17)</f>
        <v>73624684734</v>
      </c>
      <c r="D18" s="67">
        <v>72176330307</v>
      </c>
      <c r="E18" s="68">
        <f t="shared" si="0"/>
        <v>-1448354427</v>
      </c>
      <c r="F18" s="66">
        <f>SUM(F13:F17)</f>
        <v>78222398511</v>
      </c>
      <c r="G18" s="67">
        <v>77445598745</v>
      </c>
      <c r="H18" s="68">
        <f t="shared" si="1"/>
        <v>-776799766</v>
      </c>
      <c r="I18" s="68">
        <v>82318000424</v>
      </c>
      <c r="J18" s="43">
        <f t="shared" si="2"/>
        <v>-1.9672130783755297</v>
      </c>
      <c r="K18" s="36">
        <f t="shared" si="3"/>
        <v>-0.9930656446065929</v>
      </c>
      <c r="L18" s="89">
        <v>72176330307</v>
      </c>
      <c r="M18" s="87">
        <v>77445598745</v>
      </c>
      <c r="N18" s="37">
        <f t="shared" si="4"/>
        <v>-2.006688925357475</v>
      </c>
      <c r="O18" s="36">
        <f t="shared" si="5"/>
        <v>-1.0030263547418843</v>
      </c>
      <c r="P18" s="6"/>
      <c r="Q18" s="38"/>
    </row>
    <row r="19" spans="1:17" ht="16.5">
      <c r="A19" s="44"/>
      <c r="B19" s="45" t="s">
        <v>25</v>
      </c>
      <c r="C19" s="72">
        <f>C11-C18</f>
        <v>1053665910</v>
      </c>
      <c r="D19" s="73">
        <v>-53845823</v>
      </c>
      <c r="E19" s="74">
        <f t="shared" si="0"/>
        <v>-1107511733</v>
      </c>
      <c r="F19" s="75">
        <f>F11-F18</f>
        <v>2597647292</v>
      </c>
      <c r="G19" s="76">
        <v>555741716</v>
      </c>
      <c r="H19" s="77">
        <f t="shared" si="1"/>
        <v>-2041905576</v>
      </c>
      <c r="I19" s="77">
        <v>1340270832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SUM(ETH:DC43!C22)</f>
        <v>1438564460</v>
      </c>
      <c r="D22" s="64">
        <v>1230298000</v>
      </c>
      <c r="E22" s="65">
        <f t="shared" si="0"/>
        <v>-208266460</v>
      </c>
      <c r="F22" s="63">
        <f>SUM(ETH:DC43!F22)</f>
        <v>1090370954</v>
      </c>
      <c r="G22" s="64">
        <v>1223425000</v>
      </c>
      <c r="H22" s="65">
        <f t="shared" si="1"/>
        <v>133054046</v>
      </c>
      <c r="I22" s="65">
        <v>1196424982</v>
      </c>
      <c r="J22" s="30">
        <f t="shared" si="2"/>
        <v>-14.477381152597083</v>
      </c>
      <c r="K22" s="31">
        <f t="shared" si="3"/>
        <v>12.202640350230753</v>
      </c>
      <c r="L22" s="84">
        <v>10790521989</v>
      </c>
      <c r="M22" s="85">
        <v>10979189630</v>
      </c>
      <c r="N22" s="32">
        <f t="shared" si="4"/>
        <v>-1.9300869801508174</v>
      </c>
      <c r="O22" s="31">
        <f t="shared" si="5"/>
        <v>1.211874924142284</v>
      </c>
      <c r="P22" s="6"/>
      <c r="Q22" s="33"/>
    </row>
    <row r="23" spans="1:17" ht="12.75">
      <c r="A23" s="7"/>
      <c r="B23" s="29" t="s">
        <v>28</v>
      </c>
      <c r="C23" s="63">
        <f>SUM(ETH:DC43!C23)</f>
        <v>5829382594</v>
      </c>
      <c r="D23" s="64">
        <v>1574148133</v>
      </c>
      <c r="E23" s="65">
        <f t="shared" si="0"/>
        <v>-4255234461</v>
      </c>
      <c r="F23" s="63">
        <f>SUM(ETH:DC43!F23)</f>
        <v>6706533440</v>
      </c>
      <c r="G23" s="64">
        <v>1597984887</v>
      </c>
      <c r="H23" s="65">
        <f t="shared" si="1"/>
        <v>-5108548553</v>
      </c>
      <c r="I23" s="65">
        <v>1907943858</v>
      </c>
      <c r="J23" s="30">
        <f t="shared" si="2"/>
        <v>-72.99631465911636</v>
      </c>
      <c r="K23" s="31">
        <f t="shared" si="3"/>
        <v>-76.17271424505117</v>
      </c>
      <c r="L23" s="84">
        <v>10790521989</v>
      </c>
      <c r="M23" s="85">
        <v>10979189630</v>
      </c>
      <c r="N23" s="32">
        <f t="shared" si="4"/>
        <v>-39.434926923255816</v>
      </c>
      <c r="O23" s="31">
        <f t="shared" si="5"/>
        <v>-46.529377168613486</v>
      </c>
      <c r="P23" s="6"/>
      <c r="Q23" s="33"/>
    </row>
    <row r="24" spans="1:17" ht="12.75">
      <c r="A24" s="7"/>
      <c r="B24" s="29" t="s">
        <v>29</v>
      </c>
      <c r="C24" s="63">
        <f>SUM(ETH:DC43!C24)</f>
        <v>8700500133</v>
      </c>
      <c r="D24" s="64">
        <v>7986075856</v>
      </c>
      <c r="E24" s="65">
        <f t="shared" si="0"/>
        <v>-714424277</v>
      </c>
      <c r="F24" s="63">
        <f>SUM(ETH:DC43!F24)</f>
        <v>9401216887</v>
      </c>
      <c r="G24" s="64">
        <v>8157779743</v>
      </c>
      <c r="H24" s="65">
        <f t="shared" si="1"/>
        <v>-1243437144</v>
      </c>
      <c r="I24" s="65">
        <v>8498751273</v>
      </c>
      <c r="J24" s="30">
        <f t="shared" si="2"/>
        <v>-8.211301259456</v>
      </c>
      <c r="K24" s="31">
        <f t="shared" si="3"/>
        <v>-13.226342493166227</v>
      </c>
      <c r="L24" s="84">
        <v>10790521989</v>
      </c>
      <c r="M24" s="85">
        <v>10979189630</v>
      </c>
      <c r="N24" s="32">
        <f t="shared" si="4"/>
        <v>-6.620850017527359</v>
      </c>
      <c r="O24" s="31">
        <f t="shared" si="5"/>
        <v>-11.325400014973601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10790521989</v>
      </c>
      <c r="M25" s="85">
        <v>10979189630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15968447187</v>
      </c>
      <c r="D26" s="67">
        <v>10790521989</v>
      </c>
      <c r="E26" s="68">
        <f t="shared" si="0"/>
        <v>-5177925198</v>
      </c>
      <c r="F26" s="66">
        <f>SUM(F22:F24)</f>
        <v>17198121281</v>
      </c>
      <c r="G26" s="67">
        <v>10979189630</v>
      </c>
      <c r="H26" s="68">
        <f t="shared" si="1"/>
        <v>-6218931651</v>
      </c>
      <c r="I26" s="68">
        <v>11603120113</v>
      </c>
      <c r="J26" s="43">
        <f t="shared" si="2"/>
        <v>-32.42597816408459</v>
      </c>
      <c r="K26" s="36">
        <f t="shared" si="3"/>
        <v>-36.160529103085814</v>
      </c>
      <c r="L26" s="89">
        <v>10790521989</v>
      </c>
      <c r="M26" s="87">
        <v>10979189630</v>
      </c>
      <c r="N26" s="37">
        <f t="shared" si="4"/>
        <v>-47.985863920933994</v>
      </c>
      <c r="O26" s="36">
        <f t="shared" si="5"/>
        <v>-56.6429022594448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SUM(ETH:DC43!C28)</f>
        <v>5582573329</v>
      </c>
      <c r="D28" s="64">
        <v>2717740460</v>
      </c>
      <c r="E28" s="65">
        <f t="shared" si="0"/>
        <v>-2864832869</v>
      </c>
      <c r="F28" s="63">
        <f>SUM(ETH:DC43!F28)</f>
        <v>6283275426</v>
      </c>
      <c r="G28" s="64">
        <v>2859128010</v>
      </c>
      <c r="H28" s="65">
        <f t="shared" si="1"/>
        <v>-3424147416</v>
      </c>
      <c r="I28" s="65">
        <v>3042288992</v>
      </c>
      <c r="J28" s="30">
        <f t="shared" si="2"/>
        <v>-51.3174247818286</v>
      </c>
      <c r="K28" s="31">
        <f t="shared" si="3"/>
        <v>-54.49621708179437</v>
      </c>
      <c r="L28" s="84">
        <v>11021103118</v>
      </c>
      <c r="M28" s="85">
        <v>11298406811</v>
      </c>
      <c r="N28" s="32">
        <f t="shared" si="4"/>
        <v>-25.994066458928856</v>
      </c>
      <c r="O28" s="31">
        <f t="shared" si="5"/>
        <v>-30.30646243562667</v>
      </c>
      <c r="P28" s="6"/>
      <c r="Q28" s="33"/>
    </row>
    <row r="29" spans="1:17" ht="12.75">
      <c r="A29" s="7"/>
      <c r="B29" s="29" t="s">
        <v>33</v>
      </c>
      <c r="C29" s="63">
        <f>SUM(ETH:DC43!C29)</f>
        <v>1232986558</v>
      </c>
      <c r="D29" s="64">
        <v>805682059</v>
      </c>
      <c r="E29" s="65">
        <f t="shared" si="0"/>
        <v>-427304499</v>
      </c>
      <c r="F29" s="63">
        <f>SUM(ETH:DC43!F29)</f>
        <v>1221631207</v>
      </c>
      <c r="G29" s="64">
        <v>1005088440</v>
      </c>
      <c r="H29" s="65">
        <f t="shared" si="1"/>
        <v>-216542767</v>
      </c>
      <c r="I29" s="65">
        <v>1040273125</v>
      </c>
      <c r="J29" s="30">
        <f t="shared" si="2"/>
        <v>-34.656054944599</v>
      </c>
      <c r="K29" s="31">
        <f t="shared" si="3"/>
        <v>-17.725706887577896</v>
      </c>
      <c r="L29" s="84">
        <v>11021103118</v>
      </c>
      <c r="M29" s="85">
        <v>11298406811</v>
      </c>
      <c r="N29" s="32">
        <f t="shared" si="4"/>
        <v>-3.8771481804041317</v>
      </c>
      <c r="O29" s="31">
        <f t="shared" si="5"/>
        <v>-1.9165778912224725</v>
      </c>
      <c r="P29" s="6"/>
      <c r="Q29" s="33"/>
    </row>
    <row r="30" spans="1:17" ht="12.75">
      <c r="A30" s="7"/>
      <c r="B30" s="29" t="s">
        <v>34</v>
      </c>
      <c r="C30" s="63">
        <f>SUM(ETH:DC43!C30)</f>
        <v>749079105</v>
      </c>
      <c r="D30" s="64">
        <v>732140251</v>
      </c>
      <c r="E30" s="65">
        <f t="shared" si="0"/>
        <v>-16938854</v>
      </c>
      <c r="F30" s="63">
        <f>SUM(ETH:DC43!F30)</f>
        <v>796335586</v>
      </c>
      <c r="G30" s="64">
        <v>861871482</v>
      </c>
      <c r="H30" s="65">
        <f t="shared" si="1"/>
        <v>65535896</v>
      </c>
      <c r="I30" s="65">
        <v>938128438</v>
      </c>
      <c r="J30" s="30">
        <f t="shared" si="2"/>
        <v>-2.261290414715279</v>
      </c>
      <c r="K30" s="31">
        <f t="shared" si="3"/>
        <v>8.229683207953487</v>
      </c>
      <c r="L30" s="84">
        <v>11021103118</v>
      </c>
      <c r="M30" s="85">
        <v>11298406811</v>
      </c>
      <c r="N30" s="32">
        <f t="shared" si="4"/>
        <v>-0.15369472382791655</v>
      </c>
      <c r="O30" s="31">
        <f t="shared" si="5"/>
        <v>0.5800454621282976</v>
      </c>
      <c r="P30" s="6"/>
      <c r="Q30" s="33"/>
    </row>
    <row r="31" spans="1:17" ht="12.75">
      <c r="A31" s="7"/>
      <c r="B31" s="29" t="s">
        <v>35</v>
      </c>
      <c r="C31" s="63">
        <f>SUM(ETH:DC43!C31)</f>
        <v>4999217977</v>
      </c>
      <c r="D31" s="64">
        <v>3025258817</v>
      </c>
      <c r="E31" s="65">
        <f t="shared" si="0"/>
        <v>-1973959160</v>
      </c>
      <c r="F31" s="63">
        <f>SUM(ETH:DC43!F31)</f>
        <v>4826104628</v>
      </c>
      <c r="G31" s="64">
        <v>2986133995</v>
      </c>
      <c r="H31" s="65">
        <f t="shared" si="1"/>
        <v>-1839970633</v>
      </c>
      <c r="I31" s="65">
        <v>3106308244</v>
      </c>
      <c r="J31" s="30">
        <f t="shared" si="2"/>
        <v>-39.485358891763326</v>
      </c>
      <c r="K31" s="31">
        <f t="shared" si="3"/>
        <v>-38.125378018638344</v>
      </c>
      <c r="L31" s="84">
        <v>11021103118</v>
      </c>
      <c r="M31" s="85">
        <v>11298406811</v>
      </c>
      <c r="N31" s="32">
        <f t="shared" si="4"/>
        <v>-17.910722174226553</v>
      </c>
      <c r="O31" s="31">
        <f t="shared" si="5"/>
        <v>-16.285222012086038</v>
      </c>
      <c r="P31" s="6"/>
      <c r="Q31" s="33"/>
    </row>
    <row r="32" spans="1:17" ht="12.75">
      <c r="A32" s="7"/>
      <c r="B32" s="29" t="s">
        <v>36</v>
      </c>
      <c r="C32" s="63">
        <f>SUM(ETH:DC43!C32)</f>
        <v>7348426256</v>
      </c>
      <c r="D32" s="64">
        <v>3740281531</v>
      </c>
      <c r="E32" s="65">
        <f t="shared" si="0"/>
        <v>-3608144725</v>
      </c>
      <c r="F32" s="63">
        <f>SUM(ETH:DC43!F32)</f>
        <v>7291783087</v>
      </c>
      <c r="G32" s="64">
        <v>3586184884</v>
      </c>
      <c r="H32" s="65">
        <f t="shared" si="1"/>
        <v>-3705598203</v>
      </c>
      <c r="I32" s="65">
        <v>3797271173</v>
      </c>
      <c r="J32" s="30">
        <f t="shared" si="2"/>
        <v>-49.10091765640221</v>
      </c>
      <c r="K32" s="31">
        <f t="shared" si="3"/>
        <v>-50.818821113952865</v>
      </c>
      <c r="L32" s="84">
        <v>11021103118</v>
      </c>
      <c r="M32" s="85">
        <v>11298406811</v>
      </c>
      <c r="N32" s="32">
        <f t="shared" si="4"/>
        <v>-32.73850799115625</v>
      </c>
      <c r="O32" s="31">
        <f t="shared" si="5"/>
        <v>-32.797528580686894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19912283225</v>
      </c>
      <c r="D33" s="82">
        <v>11021103118</v>
      </c>
      <c r="E33" s="83">
        <f t="shared" si="0"/>
        <v>-8891180107</v>
      </c>
      <c r="F33" s="81">
        <f>SUM(F28:F32)</f>
        <v>20419129934</v>
      </c>
      <c r="G33" s="82">
        <v>11298406811</v>
      </c>
      <c r="H33" s="83">
        <f t="shared" si="1"/>
        <v>-9120723123</v>
      </c>
      <c r="I33" s="83">
        <v>11924269972</v>
      </c>
      <c r="J33" s="58">
        <f t="shared" si="2"/>
        <v>-44.65173584833841</v>
      </c>
      <c r="K33" s="59">
        <f t="shared" si="3"/>
        <v>-44.6675404509427</v>
      </c>
      <c r="L33" s="96">
        <v>11021103118</v>
      </c>
      <c r="M33" s="97">
        <v>11298406811</v>
      </c>
      <c r="N33" s="60">
        <f t="shared" si="4"/>
        <v>-80.67413952854369</v>
      </c>
      <c r="O33" s="59">
        <f t="shared" si="5"/>
        <v>-80.72574545749379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22379254</v>
      </c>
      <c r="D8" s="64">
        <v>11182502</v>
      </c>
      <c r="E8" s="65">
        <f>($D8-$C8)</f>
        <v>-11196752</v>
      </c>
      <c r="F8" s="63">
        <v>23722008</v>
      </c>
      <c r="G8" s="64">
        <v>18900630</v>
      </c>
      <c r="H8" s="65">
        <f>($G8-$F8)</f>
        <v>-4821378</v>
      </c>
      <c r="I8" s="65">
        <v>19770058</v>
      </c>
      <c r="J8" s="30">
        <f>IF($C8=0,0,($E8/$C8)*100)</f>
        <v>-50.031837522376755</v>
      </c>
      <c r="K8" s="31">
        <f>IF($F8=0,0,($H8/$F8)*100)</f>
        <v>-20.32449360947859</v>
      </c>
      <c r="L8" s="84">
        <v>174141452</v>
      </c>
      <c r="M8" s="85">
        <v>182104432</v>
      </c>
      <c r="N8" s="32">
        <f>IF($L8=0,0,($E8/$L8)*100)</f>
        <v>-6.429687975726766</v>
      </c>
      <c r="O8" s="31">
        <f>IF($M8=0,0,($H8/$M8)*100)</f>
        <v>-2.647589598478306</v>
      </c>
      <c r="P8" s="6"/>
      <c r="Q8" s="33"/>
    </row>
    <row r="9" spans="1:17" ht="12.75">
      <c r="A9" s="3"/>
      <c r="B9" s="29" t="s">
        <v>16</v>
      </c>
      <c r="C9" s="63">
        <v>75089638</v>
      </c>
      <c r="D9" s="64">
        <v>89462101</v>
      </c>
      <c r="E9" s="65">
        <f>($D9-$C9)</f>
        <v>14372463</v>
      </c>
      <c r="F9" s="63">
        <v>79273125</v>
      </c>
      <c r="G9" s="64">
        <v>94958617</v>
      </c>
      <c r="H9" s="65">
        <f>($G9-$F9)</f>
        <v>15685492</v>
      </c>
      <c r="I9" s="65">
        <v>100793955</v>
      </c>
      <c r="J9" s="30">
        <f>IF($C9=0,0,($E9/$C9)*100)</f>
        <v>19.1404078948949</v>
      </c>
      <c r="K9" s="31">
        <f>IF($F9=0,0,($H9/$F9)*100)</f>
        <v>19.78664522182013</v>
      </c>
      <c r="L9" s="84">
        <v>174141452</v>
      </c>
      <c r="M9" s="85">
        <v>182104432</v>
      </c>
      <c r="N9" s="32">
        <f>IF($L9=0,0,($E9/$L9)*100)</f>
        <v>8.253326726596951</v>
      </c>
      <c r="O9" s="31">
        <f>IF($M9=0,0,($H9/$M9)*100)</f>
        <v>8.613459775652247</v>
      </c>
      <c r="P9" s="6"/>
      <c r="Q9" s="33"/>
    </row>
    <row r="10" spans="1:17" ht="12.75">
      <c r="A10" s="3"/>
      <c r="B10" s="29" t="s">
        <v>17</v>
      </c>
      <c r="C10" s="63">
        <v>66136337</v>
      </c>
      <c r="D10" s="64">
        <v>73496849</v>
      </c>
      <c r="E10" s="65">
        <f aca="true" t="shared" si="0" ref="E10:E33">($D10-$C10)</f>
        <v>7360512</v>
      </c>
      <c r="F10" s="63">
        <v>70136757</v>
      </c>
      <c r="G10" s="64">
        <v>68245185</v>
      </c>
      <c r="H10" s="65">
        <f aca="true" t="shared" si="1" ref="H10:H33">($G10-$F10)</f>
        <v>-1891572</v>
      </c>
      <c r="I10" s="65">
        <v>70707235</v>
      </c>
      <c r="J10" s="30">
        <f aca="true" t="shared" si="2" ref="J10:J33">IF($C10=0,0,($E10/$C10)*100)</f>
        <v>11.129300977161769</v>
      </c>
      <c r="K10" s="31">
        <f aca="true" t="shared" si="3" ref="K10:K33">IF($F10=0,0,($H10/$F10)*100)</f>
        <v>-2.696976707947874</v>
      </c>
      <c r="L10" s="84">
        <v>174141452</v>
      </c>
      <c r="M10" s="85">
        <v>182104432</v>
      </c>
      <c r="N10" s="32">
        <f aca="true" t="shared" si="4" ref="N10:N33">IF($L10=0,0,($E10/$L10)*100)</f>
        <v>4.226743211030536</v>
      </c>
      <c r="O10" s="31">
        <f aca="true" t="shared" si="5" ref="O10:O33">IF($M10=0,0,($H10/$M10)*100)</f>
        <v>-1.0387292495989333</v>
      </c>
      <c r="P10" s="6"/>
      <c r="Q10" s="33"/>
    </row>
    <row r="11" spans="1:17" ht="16.5">
      <c r="A11" s="7"/>
      <c r="B11" s="34" t="s">
        <v>18</v>
      </c>
      <c r="C11" s="66">
        <f>SUM(C8:C10)</f>
        <v>163605229</v>
      </c>
      <c r="D11" s="67">
        <v>174141452</v>
      </c>
      <c r="E11" s="68">
        <f t="shared" si="0"/>
        <v>10536223</v>
      </c>
      <c r="F11" s="66">
        <f>SUM(F8:F10)</f>
        <v>173131890</v>
      </c>
      <c r="G11" s="67">
        <v>182104432</v>
      </c>
      <c r="H11" s="68">
        <f t="shared" si="1"/>
        <v>8972542</v>
      </c>
      <c r="I11" s="68">
        <v>191271248</v>
      </c>
      <c r="J11" s="35">
        <f t="shared" si="2"/>
        <v>6.440028270734549</v>
      </c>
      <c r="K11" s="36">
        <f t="shared" si="3"/>
        <v>5.18248948821618</v>
      </c>
      <c r="L11" s="86">
        <v>174141452</v>
      </c>
      <c r="M11" s="87">
        <v>182104432</v>
      </c>
      <c r="N11" s="37">
        <f t="shared" si="4"/>
        <v>6.050381961900719</v>
      </c>
      <c r="O11" s="36">
        <f t="shared" si="5"/>
        <v>4.927140927575008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45847550</v>
      </c>
      <c r="D13" s="64">
        <v>46113004</v>
      </c>
      <c r="E13" s="65">
        <f t="shared" si="0"/>
        <v>265454</v>
      </c>
      <c r="F13" s="63">
        <v>48590311</v>
      </c>
      <c r="G13" s="64">
        <v>46463658</v>
      </c>
      <c r="H13" s="65">
        <f t="shared" si="1"/>
        <v>-2126653</v>
      </c>
      <c r="I13" s="65">
        <v>48599381</v>
      </c>
      <c r="J13" s="30">
        <f t="shared" si="2"/>
        <v>0.5789927706060629</v>
      </c>
      <c r="K13" s="31">
        <f t="shared" si="3"/>
        <v>-4.3767017667369945</v>
      </c>
      <c r="L13" s="84">
        <v>169361445</v>
      </c>
      <c r="M13" s="85">
        <v>168842555</v>
      </c>
      <c r="N13" s="32">
        <f t="shared" si="4"/>
        <v>0.1567381525352479</v>
      </c>
      <c r="O13" s="31">
        <f t="shared" si="5"/>
        <v>-1.2595479853997706</v>
      </c>
      <c r="P13" s="6"/>
      <c r="Q13" s="33"/>
    </row>
    <row r="14" spans="1:17" ht="12.75">
      <c r="A14" s="3"/>
      <c r="B14" s="29" t="s">
        <v>21</v>
      </c>
      <c r="C14" s="63">
        <v>12631155</v>
      </c>
      <c r="D14" s="64">
        <v>11646886</v>
      </c>
      <c r="E14" s="65">
        <f t="shared" si="0"/>
        <v>-984269</v>
      </c>
      <c r="F14" s="63">
        <v>13313182</v>
      </c>
      <c r="G14" s="64">
        <v>7740423</v>
      </c>
      <c r="H14" s="65">
        <f t="shared" si="1"/>
        <v>-5572759</v>
      </c>
      <c r="I14" s="65">
        <v>12761642</v>
      </c>
      <c r="J14" s="30">
        <f t="shared" si="2"/>
        <v>-7.792391115460146</v>
      </c>
      <c r="K14" s="31">
        <f t="shared" si="3"/>
        <v>-41.858956033200776</v>
      </c>
      <c r="L14" s="84">
        <v>169361445</v>
      </c>
      <c r="M14" s="85">
        <v>168842555</v>
      </c>
      <c r="N14" s="32">
        <f t="shared" si="4"/>
        <v>-0.5811647391175719</v>
      </c>
      <c r="O14" s="31">
        <f t="shared" si="5"/>
        <v>-3.3005654291360376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169361445</v>
      </c>
      <c r="M15" s="85">
        <v>168842555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78591000</v>
      </c>
      <c r="D16" s="64">
        <v>68768036</v>
      </c>
      <c r="E16" s="65">
        <f t="shared" si="0"/>
        <v>-9822964</v>
      </c>
      <c r="F16" s="63">
        <v>82992000</v>
      </c>
      <c r="G16" s="64">
        <v>75023613</v>
      </c>
      <c r="H16" s="65">
        <f t="shared" si="1"/>
        <v>-7968387</v>
      </c>
      <c r="I16" s="65">
        <v>78474699</v>
      </c>
      <c r="J16" s="30">
        <f t="shared" si="2"/>
        <v>-12.49884083419221</v>
      </c>
      <c r="K16" s="31">
        <f t="shared" si="3"/>
        <v>-9.601391700404859</v>
      </c>
      <c r="L16" s="84">
        <v>169361445</v>
      </c>
      <c r="M16" s="85">
        <v>168842555</v>
      </c>
      <c r="N16" s="32">
        <f t="shared" si="4"/>
        <v>-5.8000001121861</v>
      </c>
      <c r="O16" s="31">
        <f t="shared" si="5"/>
        <v>-4.719418632346567</v>
      </c>
      <c r="P16" s="6"/>
      <c r="Q16" s="33"/>
    </row>
    <row r="17" spans="1:17" ht="12.75">
      <c r="A17" s="3"/>
      <c r="B17" s="29" t="s">
        <v>23</v>
      </c>
      <c r="C17" s="63">
        <v>35433306</v>
      </c>
      <c r="D17" s="64">
        <v>42833519</v>
      </c>
      <c r="E17" s="65">
        <f t="shared" si="0"/>
        <v>7400213</v>
      </c>
      <c r="F17" s="63">
        <v>36645262</v>
      </c>
      <c r="G17" s="64">
        <v>39614861</v>
      </c>
      <c r="H17" s="65">
        <f t="shared" si="1"/>
        <v>2969599</v>
      </c>
      <c r="I17" s="65">
        <v>42737600</v>
      </c>
      <c r="J17" s="42">
        <f t="shared" si="2"/>
        <v>20.88490698553502</v>
      </c>
      <c r="K17" s="31">
        <f t="shared" si="3"/>
        <v>8.10363697222304</v>
      </c>
      <c r="L17" s="88">
        <v>169361445</v>
      </c>
      <c r="M17" s="85">
        <v>168842555</v>
      </c>
      <c r="N17" s="32">
        <f t="shared" si="4"/>
        <v>4.369479133813484</v>
      </c>
      <c r="O17" s="31">
        <f t="shared" si="5"/>
        <v>1.7587977154219208</v>
      </c>
      <c r="P17" s="6"/>
      <c r="Q17" s="33"/>
    </row>
    <row r="18" spans="1:17" ht="16.5">
      <c r="A18" s="3"/>
      <c r="B18" s="34" t="s">
        <v>24</v>
      </c>
      <c r="C18" s="66">
        <f>SUM(C13:C17)</f>
        <v>172503011</v>
      </c>
      <c r="D18" s="67">
        <v>169361445</v>
      </c>
      <c r="E18" s="68">
        <f t="shared" si="0"/>
        <v>-3141566</v>
      </c>
      <c r="F18" s="66">
        <f>SUM(F13:F17)</f>
        <v>181540755</v>
      </c>
      <c r="G18" s="67">
        <v>168842555</v>
      </c>
      <c r="H18" s="68">
        <f t="shared" si="1"/>
        <v>-12698200</v>
      </c>
      <c r="I18" s="68">
        <v>182573322</v>
      </c>
      <c r="J18" s="43">
        <f t="shared" si="2"/>
        <v>-1.8211658925767968</v>
      </c>
      <c r="K18" s="36">
        <f t="shared" si="3"/>
        <v>-6.994682819293112</v>
      </c>
      <c r="L18" s="89">
        <v>169361445</v>
      </c>
      <c r="M18" s="87">
        <v>168842555</v>
      </c>
      <c r="N18" s="37">
        <f t="shared" si="4"/>
        <v>-1.85494756495494</v>
      </c>
      <c r="O18" s="36">
        <f t="shared" si="5"/>
        <v>-7.520734331460455</v>
      </c>
      <c r="P18" s="6"/>
      <c r="Q18" s="38"/>
    </row>
    <row r="19" spans="1:17" ht="16.5">
      <c r="A19" s="44"/>
      <c r="B19" s="45" t="s">
        <v>25</v>
      </c>
      <c r="C19" s="72">
        <f>C11-C18</f>
        <v>-8897782</v>
      </c>
      <c r="D19" s="73">
        <v>4780007</v>
      </c>
      <c r="E19" s="74">
        <f t="shared" si="0"/>
        <v>13677789</v>
      </c>
      <c r="F19" s="75">
        <f>F11-F18</f>
        <v>-8408865</v>
      </c>
      <c r="G19" s="76">
        <v>13261877</v>
      </c>
      <c r="H19" s="77">
        <f t="shared" si="1"/>
        <v>21670742</v>
      </c>
      <c r="I19" s="77">
        <v>8697926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15971341</v>
      </c>
      <c r="M22" s="85">
        <v>10000000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15971341</v>
      </c>
      <c r="M23" s="85">
        <v>10000000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12966969</v>
      </c>
      <c r="D24" s="64">
        <v>15971341</v>
      </c>
      <c r="E24" s="65">
        <f t="shared" si="0"/>
        <v>3004372</v>
      </c>
      <c r="F24" s="63">
        <v>6000000</v>
      </c>
      <c r="G24" s="64">
        <v>10000000</v>
      </c>
      <c r="H24" s="65">
        <f t="shared" si="1"/>
        <v>4000000</v>
      </c>
      <c r="I24" s="65">
        <v>9000000</v>
      </c>
      <c r="J24" s="30">
        <f t="shared" si="2"/>
        <v>23.169423787471075</v>
      </c>
      <c r="K24" s="31">
        <f t="shared" si="3"/>
        <v>66.66666666666666</v>
      </c>
      <c r="L24" s="84">
        <v>15971341</v>
      </c>
      <c r="M24" s="85">
        <v>10000000</v>
      </c>
      <c r="N24" s="32">
        <f t="shared" si="4"/>
        <v>18.811019062206487</v>
      </c>
      <c r="O24" s="31">
        <f t="shared" si="5"/>
        <v>40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15971341</v>
      </c>
      <c r="M25" s="85">
        <v>10000000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12966969</v>
      </c>
      <c r="D26" s="67">
        <v>15971341</v>
      </c>
      <c r="E26" s="68">
        <f t="shared" si="0"/>
        <v>3004372</v>
      </c>
      <c r="F26" s="66">
        <f>SUM(F22:F24)</f>
        <v>6000000</v>
      </c>
      <c r="G26" s="67">
        <v>10000000</v>
      </c>
      <c r="H26" s="68">
        <f t="shared" si="1"/>
        <v>4000000</v>
      </c>
      <c r="I26" s="68">
        <v>9000000</v>
      </c>
      <c r="J26" s="43">
        <f t="shared" si="2"/>
        <v>23.169423787471075</v>
      </c>
      <c r="K26" s="36">
        <f t="shared" si="3"/>
        <v>66.66666666666666</v>
      </c>
      <c r="L26" s="89">
        <v>15971341</v>
      </c>
      <c r="M26" s="87">
        <v>10000000</v>
      </c>
      <c r="N26" s="37">
        <f t="shared" si="4"/>
        <v>18.811019062206487</v>
      </c>
      <c r="O26" s="36">
        <f t="shared" si="5"/>
        <v>40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16441951</v>
      </c>
      <c r="M28" s="85">
        <v>10062700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5180000</v>
      </c>
      <c r="D29" s="64">
        <v>5060000</v>
      </c>
      <c r="E29" s="65">
        <f t="shared" si="0"/>
        <v>-120000</v>
      </c>
      <c r="F29" s="63">
        <v>6000000</v>
      </c>
      <c r="G29" s="64">
        <v>10062700</v>
      </c>
      <c r="H29" s="65">
        <f t="shared" si="1"/>
        <v>4062700</v>
      </c>
      <c r="I29" s="65">
        <v>9065521</v>
      </c>
      <c r="J29" s="30">
        <f t="shared" si="2"/>
        <v>-2.3166023166023164</v>
      </c>
      <c r="K29" s="31">
        <f t="shared" si="3"/>
        <v>67.71166666666667</v>
      </c>
      <c r="L29" s="84">
        <v>16441951</v>
      </c>
      <c r="M29" s="85">
        <v>10062700</v>
      </c>
      <c r="N29" s="32">
        <f t="shared" si="4"/>
        <v>-0.7298403942451842</v>
      </c>
      <c r="O29" s="31">
        <f t="shared" si="5"/>
        <v>40.37385592336053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16441951</v>
      </c>
      <c r="M30" s="85">
        <v>10062700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8264013</v>
      </c>
      <c r="D31" s="64">
        <v>10592150</v>
      </c>
      <c r="E31" s="65">
        <f t="shared" si="0"/>
        <v>2328137</v>
      </c>
      <c r="F31" s="63">
        <v>0</v>
      </c>
      <c r="G31" s="64">
        <v>0</v>
      </c>
      <c r="H31" s="65">
        <f t="shared" si="1"/>
        <v>0</v>
      </c>
      <c r="I31" s="65">
        <v>-2963952</v>
      </c>
      <c r="J31" s="30">
        <f t="shared" si="2"/>
        <v>28.17199101695508</v>
      </c>
      <c r="K31" s="31">
        <f t="shared" si="3"/>
        <v>0</v>
      </c>
      <c r="L31" s="84">
        <v>16441951</v>
      </c>
      <c r="M31" s="85">
        <v>10062700</v>
      </c>
      <c r="N31" s="32">
        <f t="shared" si="4"/>
        <v>14.15973688280667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1192588</v>
      </c>
      <c r="D32" s="64">
        <v>789801</v>
      </c>
      <c r="E32" s="65">
        <f t="shared" si="0"/>
        <v>-402787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-33.77419527950977</v>
      </c>
      <c r="K32" s="31">
        <f t="shared" si="3"/>
        <v>0</v>
      </c>
      <c r="L32" s="84">
        <v>16441951</v>
      </c>
      <c r="M32" s="85">
        <v>10062700</v>
      </c>
      <c r="N32" s="32">
        <f t="shared" si="4"/>
        <v>-2.4497518573069583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14636601</v>
      </c>
      <c r="D33" s="82">
        <v>16441951</v>
      </c>
      <c r="E33" s="83">
        <f t="shared" si="0"/>
        <v>1805350</v>
      </c>
      <c r="F33" s="81">
        <f>SUM(F28:F32)</f>
        <v>6000000</v>
      </c>
      <c r="G33" s="82">
        <v>10062700</v>
      </c>
      <c r="H33" s="83">
        <f t="shared" si="1"/>
        <v>4062700</v>
      </c>
      <c r="I33" s="83">
        <v>6101569</v>
      </c>
      <c r="J33" s="58">
        <f t="shared" si="2"/>
        <v>12.334489407752523</v>
      </c>
      <c r="K33" s="59">
        <f t="shared" si="3"/>
        <v>67.71166666666667</v>
      </c>
      <c r="L33" s="96">
        <v>16441951</v>
      </c>
      <c r="M33" s="97">
        <v>10062700</v>
      </c>
      <c r="N33" s="60">
        <f t="shared" si="4"/>
        <v>10.980144631254527</v>
      </c>
      <c r="O33" s="59">
        <f t="shared" si="5"/>
        <v>40.37385592336053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7007193</v>
      </c>
      <c r="D8" s="64">
        <v>7071088</v>
      </c>
      <c r="E8" s="65">
        <f>($D8-$C8)</f>
        <v>63895</v>
      </c>
      <c r="F8" s="63">
        <v>7427623</v>
      </c>
      <c r="G8" s="64">
        <v>7495352</v>
      </c>
      <c r="H8" s="65">
        <f>($G8-$F8)</f>
        <v>67729</v>
      </c>
      <c r="I8" s="65">
        <v>7945073</v>
      </c>
      <c r="J8" s="30">
        <f>IF($C8=0,0,($E8/$C8)*100)</f>
        <v>0.9118487245891472</v>
      </c>
      <c r="K8" s="31">
        <f>IF($F8=0,0,($H8/$F8)*100)</f>
        <v>0.9118529575343282</v>
      </c>
      <c r="L8" s="84">
        <v>56164928</v>
      </c>
      <c r="M8" s="85">
        <v>56052542</v>
      </c>
      <c r="N8" s="32">
        <f>IF($L8=0,0,($E8/$L8)*100)</f>
        <v>0.11376316551140243</v>
      </c>
      <c r="O8" s="31">
        <f>IF($M8=0,0,($H8/$M8)*100)</f>
        <v>0.12083127291533005</v>
      </c>
      <c r="P8" s="6"/>
      <c r="Q8" s="33"/>
    </row>
    <row r="9" spans="1:17" ht="12.75">
      <c r="A9" s="3"/>
      <c r="B9" s="29" t="s">
        <v>16</v>
      </c>
      <c r="C9" s="63">
        <v>67209</v>
      </c>
      <c r="D9" s="64">
        <v>78795</v>
      </c>
      <c r="E9" s="65">
        <f>($D9-$C9)</f>
        <v>11586</v>
      </c>
      <c r="F9" s="63">
        <v>71242</v>
      </c>
      <c r="G9" s="64">
        <v>83522</v>
      </c>
      <c r="H9" s="65">
        <f>($G9-$F9)</f>
        <v>12280</v>
      </c>
      <c r="I9" s="65">
        <v>88534</v>
      </c>
      <c r="J9" s="30">
        <f>IF($C9=0,0,($E9/$C9)*100)</f>
        <v>17.238762665714415</v>
      </c>
      <c r="K9" s="31">
        <f>IF($F9=0,0,($H9/$F9)*100)</f>
        <v>17.23702310434856</v>
      </c>
      <c r="L9" s="84">
        <v>56164928</v>
      </c>
      <c r="M9" s="85">
        <v>56052542</v>
      </c>
      <c r="N9" s="32">
        <f>IF($L9=0,0,($E9/$L9)*100)</f>
        <v>0.020628531741374263</v>
      </c>
      <c r="O9" s="31">
        <f>IF($M9=0,0,($H9/$M9)*100)</f>
        <v>0.021908016232341433</v>
      </c>
      <c r="P9" s="6"/>
      <c r="Q9" s="33"/>
    </row>
    <row r="10" spans="1:17" ht="12.75">
      <c r="A10" s="3"/>
      <c r="B10" s="29" t="s">
        <v>17</v>
      </c>
      <c r="C10" s="63">
        <v>44278398</v>
      </c>
      <c r="D10" s="64">
        <v>49015045</v>
      </c>
      <c r="E10" s="65">
        <f aca="true" t="shared" si="0" ref="E10:E33">($D10-$C10)</f>
        <v>4736647</v>
      </c>
      <c r="F10" s="63">
        <v>46673682</v>
      </c>
      <c r="G10" s="64">
        <v>48473668</v>
      </c>
      <c r="H10" s="65">
        <f aca="true" t="shared" si="1" ref="H10:H33">($G10-$F10)</f>
        <v>1799986</v>
      </c>
      <c r="I10" s="65">
        <v>50760314</v>
      </c>
      <c r="J10" s="30">
        <f aca="true" t="shared" si="2" ref="J10:J33">IF($C10=0,0,($E10/$C10)*100)</f>
        <v>10.697421799225888</v>
      </c>
      <c r="K10" s="31">
        <f aca="true" t="shared" si="3" ref="K10:K33">IF($F10=0,0,($H10/$F10)*100)</f>
        <v>3.8565331100297593</v>
      </c>
      <c r="L10" s="84">
        <v>56164928</v>
      </c>
      <c r="M10" s="85">
        <v>56052542</v>
      </c>
      <c r="N10" s="32">
        <f aca="true" t="shared" si="4" ref="N10:N33">IF($L10=0,0,($E10/$L10)*100)</f>
        <v>8.433460468426132</v>
      </c>
      <c r="O10" s="31">
        <f aca="true" t="shared" si="5" ref="O10:O33">IF($M10=0,0,($H10/$M10)*100)</f>
        <v>3.2112477610738868</v>
      </c>
      <c r="P10" s="6"/>
      <c r="Q10" s="33"/>
    </row>
    <row r="11" spans="1:17" ht="16.5">
      <c r="A11" s="7"/>
      <c r="B11" s="34" t="s">
        <v>18</v>
      </c>
      <c r="C11" s="66">
        <f>SUM(C8:C10)</f>
        <v>51352800</v>
      </c>
      <c r="D11" s="67">
        <v>56164928</v>
      </c>
      <c r="E11" s="68">
        <f t="shared" si="0"/>
        <v>4812128</v>
      </c>
      <c r="F11" s="66">
        <f>SUM(F8:F10)</f>
        <v>54172547</v>
      </c>
      <c r="G11" s="67">
        <v>56052542</v>
      </c>
      <c r="H11" s="68">
        <f t="shared" si="1"/>
        <v>1879995</v>
      </c>
      <c r="I11" s="68">
        <v>58793921</v>
      </c>
      <c r="J11" s="35">
        <f t="shared" si="2"/>
        <v>9.370721752270567</v>
      </c>
      <c r="K11" s="36">
        <f t="shared" si="3"/>
        <v>3.470383255193816</v>
      </c>
      <c r="L11" s="86">
        <v>56164928</v>
      </c>
      <c r="M11" s="87">
        <v>56052542</v>
      </c>
      <c r="N11" s="37">
        <f t="shared" si="4"/>
        <v>8.567852165678909</v>
      </c>
      <c r="O11" s="36">
        <f t="shared" si="5"/>
        <v>3.353987050221558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28764002</v>
      </c>
      <c r="D13" s="64">
        <v>31398079</v>
      </c>
      <c r="E13" s="65">
        <f t="shared" si="0"/>
        <v>2634077</v>
      </c>
      <c r="F13" s="63">
        <v>30489844</v>
      </c>
      <c r="G13" s="64">
        <v>31888262</v>
      </c>
      <c r="H13" s="65">
        <f t="shared" si="1"/>
        <v>1398418</v>
      </c>
      <c r="I13" s="65">
        <v>33768894</v>
      </c>
      <c r="J13" s="30">
        <f t="shared" si="2"/>
        <v>9.157546992243986</v>
      </c>
      <c r="K13" s="31">
        <f t="shared" si="3"/>
        <v>4.586504279916945</v>
      </c>
      <c r="L13" s="84">
        <v>59307578</v>
      </c>
      <c r="M13" s="85">
        <v>60881053</v>
      </c>
      <c r="N13" s="32">
        <f t="shared" si="4"/>
        <v>4.4413835277508715</v>
      </c>
      <c r="O13" s="31">
        <f t="shared" si="5"/>
        <v>2.2969674982461292</v>
      </c>
      <c r="P13" s="6"/>
      <c r="Q13" s="33"/>
    </row>
    <row r="14" spans="1:17" ht="12.75">
      <c r="A14" s="3"/>
      <c r="B14" s="29" t="s">
        <v>21</v>
      </c>
      <c r="C14" s="63">
        <v>2102158</v>
      </c>
      <c r="D14" s="64">
        <v>1555639</v>
      </c>
      <c r="E14" s="65">
        <f t="shared" si="0"/>
        <v>-546519</v>
      </c>
      <c r="F14" s="63">
        <v>2228287</v>
      </c>
      <c r="G14" s="64">
        <v>1648978</v>
      </c>
      <c r="H14" s="65">
        <f t="shared" si="1"/>
        <v>-579309</v>
      </c>
      <c r="I14" s="65">
        <v>1747916</v>
      </c>
      <c r="J14" s="30">
        <f t="shared" si="2"/>
        <v>-25.997998247515174</v>
      </c>
      <c r="K14" s="31">
        <f t="shared" si="3"/>
        <v>-25.99795268742312</v>
      </c>
      <c r="L14" s="84">
        <v>59307578</v>
      </c>
      <c r="M14" s="85">
        <v>60881053</v>
      </c>
      <c r="N14" s="32">
        <f t="shared" si="4"/>
        <v>-0.9214994414373151</v>
      </c>
      <c r="O14" s="31">
        <f t="shared" si="5"/>
        <v>-0.9515423460234828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59307578</v>
      </c>
      <c r="M15" s="85">
        <v>60881053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59307578</v>
      </c>
      <c r="M16" s="85">
        <v>60881053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29558583</v>
      </c>
      <c r="D17" s="64">
        <v>26353860</v>
      </c>
      <c r="E17" s="65">
        <f t="shared" si="0"/>
        <v>-3204723</v>
      </c>
      <c r="F17" s="63">
        <v>31644808</v>
      </c>
      <c r="G17" s="64">
        <v>27343813</v>
      </c>
      <c r="H17" s="65">
        <f t="shared" si="1"/>
        <v>-4300995</v>
      </c>
      <c r="I17" s="65">
        <v>35999985</v>
      </c>
      <c r="J17" s="42">
        <f t="shared" si="2"/>
        <v>-10.84193717946493</v>
      </c>
      <c r="K17" s="31">
        <f t="shared" si="3"/>
        <v>-13.59147130865828</v>
      </c>
      <c r="L17" s="88">
        <v>59307578</v>
      </c>
      <c r="M17" s="85">
        <v>60881053</v>
      </c>
      <c r="N17" s="32">
        <f t="shared" si="4"/>
        <v>-5.403564111149506</v>
      </c>
      <c r="O17" s="31">
        <f t="shared" si="5"/>
        <v>-7.064587072763015</v>
      </c>
      <c r="P17" s="6"/>
      <c r="Q17" s="33"/>
    </row>
    <row r="18" spans="1:17" ht="16.5">
      <c r="A18" s="3"/>
      <c r="B18" s="34" t="s">
        <v>24</v>
      </c>
      <c r="C18" s="66">
        <f>SUM(C13:C17)</f>
        <v>60424743</v>
      </c>
      <c r="D18" s="67">
        <v>59307578</v>
      </c>
      <c r="E18" s="68">
        <f t="shared" si="0"/>
        <v>-1117165</v>
      </c>
      <c r="F18" s="66">
        <f>SUM(F13:F17)</f>
        <v>64362939</v>
      </c>
      <c r="G18" s="67">
        <v>60881053</v>
      </c>
      <c r="H18" s="68">
        <f t="shared" si="1"/>
        <v>-3481886</v>
      </c>
      <c r="I18" s="68">
        <v>71516795</v>
      </c>
      <c r="J18" s="43">
        <f t="shared" si="2"/>
        <v>-1.8488535400142287</v>
      </c>
      <c r="K18" s="36">
        <f t="shared" si="3"/>
        <v>-5.409768500471988</v>
      </c>
      <c r="L18" s="89">
        <v>59307578</v>
      </c>
      <c r="M18" s="87">
        <v>60881053</v>
      </c>
      <c r="N18" s="37">
        <f t="shared" si="4"/>
        <v>-1.8836800248359493</v>
      </c>
      <c r="O18" s="36">
        <f t="shared" si="5"/>
        <v>-5.719161920540369</v>
      </c>
      <c r="P18" s="6"/>
      <c r="Q18" s="38"/>
    </row>
    <row r="19" spans="1:17" ht="16.5">
      <c r="A19" s="44"/>
      <c r="B19" s="45" t="s">
        <v>25</v>
      </c>
      <c r="C19" s="72">
        <f>C11-C18</f>
        <v>-9071943</v>
      </c>
      <c r="D19" s="73">
        <v>-3142650</v>
      </c>
      <c r="E19" s="74">
        <f t="shared" si="0"/>
        <v>5929293</v>
      </c>
      <c r="F19" s="75">
        <f>F11-F18</f>
        <v>-10190392</v>
      </c>
      <c r="G19" s="76">
        <v>-4828511</v>
      </c>
      <c r="H19" s="77">
        <f t="shared" si="1"/>
        <v>5361881</v>
      </c>
      <c r="I19" s="77">
        <v>-12722874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11978100</v>
      </c>
      <c r="M22" s="85">
        <v>11738551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141750</v>
      </c>
      <c r="D23" s="64">
        <v>440000</v>
      </c>
      <c r="E23" s="65">
        <f t="shared" si="0"/>
        <v>298250</v>
      </c>
      <c r="F23" s="63">
        <v>150255</v>
      </c>
      <c r="G23" s="64">
        <v>58300</v>
      </c>
      <c r="H23" s="65">
        <f t="shared" si="1"/>
        <v>-91955</v>
      </c>
      <c r="I23" s="65">
        <v>61798</v>
      </c>
      <c r="J23" s="30">
        <f t="shared" si="2"/>
        <v>210.40564373897706</v>
      </c>
      <c r="K23" s="31">
        <f t="shared" si="3"/>
        <v>-61.19929453262787</v>
      </c>
      <c r="L23" s="84">
        <v>11978100</v>
      </c>
      <c r="M23" s="85">
        <v>11738551</v>
      </c>
      <c r="N23" s="32">
        <f t="shared" si="4"/>
        <v>2.4899608452091737</v>
      </c>
      <c r="O23" s="31">
        <f t="shared" si="5"/>
        <v>-0.7833590363921407</v>
      </c>
      <c r="P23" s="6"/>
      <c r="Q23" s="33"/>
    </row>
    <row r="24" spans="1:17" ht="12.75">
      <c r="A24" s="7"/>
      <c r="B24" s="29" t="s">
        <v>29</v>
      </c>
      <c r="C24" s="63">
        <v>84023320</v>
      </c>
      <c r="D24" s="64">
        <v>11538100</v>
      </c>
      <c r="E24" s="65">
        <f t="shared" si="0"/>
        <v>-72485220</v>
      </c>
      <c r="F24" s="63">
        <v>74181748</v>
      </c>
      <c r="G24" s="64">
        <v>11680251</v>
      </c>
      <c r="H24" s="65">
        <f t="shared" si="1"/>
        <v>-62501497</v>
      </c>
      <c r="I24" s="65">
        <v>0</v>
      </c>
      <c r="J24" s="30">
        <f t="shared" si="2"/>
        <v>-86.26797893727598</v>
      </c>
      <c r="K24" s="31">
        <f t="shared" si="3"/>
        <v>-84.25454870650931</v>
      </c>
      <c r="L24" s="84">
        <v>11978100</v>
      </c>
      <c r="M24" s="85">
        <v>11738551</v>
      </c>
      <c r="N24" s="32">
        <f t="shared" si="4"/>
        <v>-605.1478949082075</v>
      </c>
      <c r="O24" s="31">
        <f t="shared" si="5"/>
        <v>-532.4464407915423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11978100</v>
      </c>
      <c r="M25" s="85">
        <v>11738551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84165070</v>
      </c>
      <c r="D26" s="67">
        <v>11978100</v>
      </c>
      <c r="E26" s="68">
        <f t="shared" si="0"/>
        <v>-72186970</v>
      </c>
      <c r="F26" s="66">
        <f>SUM(F22:F24)</f>
        <v>74332003</v>
      </c>
      <c r="G26" s="67">
        <v>11738551</v>
      </c>
      <c r="H26" s="68">
        <f t="shared" si="1"/>
        <v>-62593452</v>
      </c>
      <c r="I26" s="68">
        <v>61798</v>
      </c>
      <c r="J26" s="43">
        <f t="shared" si="2"/>
        <v>-85.76832408028652</v>
      </c>
      <c r="K26" s="36">
        <f t="shared" si="3"/>
        <v>-84.20794472604216</v>
      </c>
      <c r="L26" s="89">
        <v>11978100</v>
      </c>
      <c r="M26" s="87">
        <v>11738551</v>
      </c>
      <c r="N26" s="37">
        <f t="shared" si="4"/>
        <v>-602.6579340629983</v>
      </c>
      <c r="O26" s="36">
        <f t="shared" si="5"/>
        <v>-533.2297998279345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12058100</v>
      </c>
      <c r="M28" s="85">
        <v>11738551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12058100</v>
      </c>
      <c r="M29" s="85">
        <v>11738551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12058100</v>
      </c>
      <c r="M30" s="85">
        <v>11738551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5451000</v>
      </c>
      <c r="E31" s="65">
        <f t="shared" si="0"/>
        <v>5451000</v>
      </c>
      <c r="F31" s="63">
        <v>0</v>
      </c>
      <c r="G31" s="64">
        <v>5742935</v>
      </c>
      <c r="H31" s="65">
        <f t="shared" si="1"/>
        <v>5742935</v>
      </c>
      <c r="I31" s="65">
        <v>0</v>
      </c>
      <c r="J31" s="30">
        <f t="shared" si="2"/>
        <v>0</v>
      </c>
      <c r="K31" s="31">
        <f t="shared" si="3"/>
        <v>0</v>
      </c>
      <c r="L31" s="84">
        <v>12058100</v>
      </c>
      <c r="M31" s="85">
        <v>11738551</v>
      </c>
      <c r="N31" s="32">
        <f t="shared" si="4"/>
        <v>45.20612700176645</v>
      </c>
      <c r="O31" s="31">
        <f t="shared" si="5"/>
        <v>48.92371298638137</v>
      </c>
      <c r="P31" s="6"/>
      <c r="Q31" s="33"/>
    </row>
    <row r="32" spans="1:17" ht="12.75">
      <c r="A32" s="7"/>
      <c r="B32" s="29" t="s">
        <v>36</v>
      </c>
      <c r="C32" s="63">
        <v>82198960</v>
      </c>
      <c r="D32" s="64">
        <v>6607100</v>
      </c>
      <c r="E32" s="65">
        <f t="shared" si="0"/>
        <v>-75591860</v>
      </c>
      <c r="F32" s="63">
        <v>71600388</v>
      </c>
      <c r="G32" s="64">
        <v>5995616</v>
      </c>
      <c r="H32" s="65">
        <f t="shared" si="1"/>
        <v>-65604772</v>
      </c>
      <c r="I32" s="65">
        <v>61798</v>
      </c>
      <c r="J32" s="30">
        <f t="shared" si="2"/>
        <v>-91.96206375360467</v>
      </c>
      <c r="K32" s="31">
        <f t="shared" si="3"/>
        <v>-91.62628001401333</v>
      </c>
      <c r="L32" s="84">
        <v>12058100</v>
      </c>
      <c r="M32" s="85">
        <v>11738551</v>
      </c>
      <c r="N32" s="32">
        <f t="shared" si="4"/>
        <v>-626.896940645707</v>
      </c>
      <c r="O32" s="31">
        <f t="shared" si="5"/>
        <v>-558.8830512386069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82198960</v>
      </c>
      <c r="D33" s="82">
        <v>12058100</v>
      </c>
      <c r="E33" s="83">
        <f t="shared" si="0"/>
        <v>-70140860</v>
      </c>
      <c r="F33" s="81">
        <f>SUM(F28:F32)</f>
        <v>71600388</v>
      </c>
      <c r="G33" s="82">
        <v>11738551</v>
      </c>
      <c r="H33" s="83">
        <f t="shared" si="1"/>
        <v>-59861837</v>
      </c>
      <c r="I33" s="83">
        <v>61798</v>
      </c>
      <c r="J33" s="58">
        <f t="shared" si="2"/>
        <v>-85.33059299047092</v>
      </c>
      <c r="K33" s="59">
        <f t="shared" si="3"/>
        <v>-83.60546454022008</v>
      </c>
      <c r="L33" s="96">
        <v>12058100</v>
      </c>
      <c r="M33" s="97">
        <v>11738551</v>
      </c>
      <c r="N33" s="60">
        <f t="shared" si="4"/>
        <v>-581.6908136439406</v>
      </c>
      <c r="O33" s="59">
        <f t="shared" si="5"/>
        <v>-509.9593382522255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1272817830</v>
      </c>
      <c r="D8" s="64">
        <v>1269794594</v>
      </c>
      <c r="E8" s="65">
        <f>($D8-$C8)</f>
        <v>-3023236</v>
      </c>
      <c r="F8" s="63">
        <v>1349186901</v>
      </c>
      <c r="G8" s="64">
        <v>1339633297</v>
      </c>
      <c r="H8" s="65">
        <f>($G8-$F8)</f>
        <v>-9553604</v>
      </c>
      <c r="I8" s="65">
        <v>1420011297</v>
      </c>
      <c r="J8" s="30">
        <f>IF($C8=0,0,($E8/$C8)*100)</f>
        <v>-0.2375230711530809</v>
      </c>
      <c r="K8" s="31">
        <f>IF($F8=0,0,($H8/$F8)*100)</f>
        <v>-0.7081008563690465</v>
      </c>
      <c r="L8" s="84">
        <v>5917810258</v>
      </c>
      <c r="M8" s="85">
        <v>6341889474</v>
      </c>
      <c r="N8" s="32">
        <f>IF($L8=0,0,($E8/$L8)*100)</f>
        <v>-0.05108707221413586</v>
      </c>
      <c r="O8" s="31">
        <f>IF($M8=0,0,($H8/$M8)*100)</f>
        <v>-0.15064286501944169</v>
      </c>
      <c r="P8" s="6"/>
      <c r="Q8" s="33"/>
    </row>
    <row r="9" spans="1:17" ht="12.75">
      <c r="A9" s="3"/>
      <c r="B9" s="29" t="s">
        <v>16</v>
      </c>
      <c r="C9" s="63">
        <v>3732780156</v>
      </c>
      <c r="D9" s="64">
        <v>3575763603</v>
      </c>
      <c r="E9" s="65">
        <f>($D9-$C9)</f>
        <v>-157016553</v>
      </c>
      <c r="F9" s="63">
        <v>4176196101</v>
      </c>
      <c r="G9" s="64">
        <v>3859229379</v>
      </c>
      <c r="H9" s="65">
        <f>($G9-$F9)</f>
        <v>-316966722</v>
      </c>
      <c r="I9" s="65">
        <v>4172640932</v>
      </c>
      <c r="J9" s="30">
        <f>IF($C9=0,0,($E9/$C9)*100)</f>
        <v>-4.206423803116682</v>
      </c>
      <c r="K9" s="31">
        <f>IF($F9=0,0,($H9/$F9)*100)</f>
        <v>-7.589842869785294</v>
      </c>
      <c r="L9" s="84">
        <v>5917810258</v>
      </c>
      <c r="M9" s="85">
        <v>6341889474</v>
      </c>
      <c r="N9" s="32">
        <f>IF($L9=0,0,($E9/$L9)*100)</f>
        <v>-2.6532880601864</v>
      </c>
      <c r="O9" s="31">
        <f>IF($M9=0,0,($H9/$M9)*100)</f>
        <v>-4.997985589302309</v>
      </c>
      <c r="P9" s="6"/>
      <c r="Q9" s="33"/>
    </row>
    <row r="10" spans="1:17" ht="12.75">
      <c r="A10" s="3"/>
      <c r="B10" s="29" t="s">
        <v>17</v>
      </c>
      <c r="C10" s="63">
        <v>1152372203</v>
      </c>
      <c r="D10" s="64">
        <v>1072252061</v>
      </c>
      <c r="E10" s="65">
        <f aca="true" t="shared" si="0" ref="E10:E33">($D10-$C10)</f>
        <v>-80120142</v>
      </c>
      <c r="F10" s="63">
        <v>1238484280</v>
      </c>
      <c r="G10" s="64">
        <v>1143026798</v>
      </c>
      <c r="H10" s="65">
        <f aca="true" t="shared" si="1" ref="H10:H33">($G10-$F10)</f>
        <v>-95457482</v>
      </c>
      <c r="I10" s="65">
        <v>1224804113</v>
      </c>
      <c r="J10" s="30">
        <f aca="true" t="shared" si="2" ref="J10:J33">IF($C10=0,0,($E10/$C10)*100)</f>
        <v>-6.952627093175382</v>
      </c>
      <c r="K10" s="31">
        <f aca="true" t="shared" si="3" ref="K10:K33">IF($F10=0,0,($H10/$F10)*100)</f>
        <v>-7.70760546108829</v>
      </c>
      <c r="L10" s="84">
        <v>5917810258</v>
      </c>
      <c r="M10" s="85">
        <v>6341889474</v>
      </c>
      <c r="N10" s="32">
        <f aca="true" t="shared" si="4" ref="N10:N33">IF($L10=0,0,($E10/$L10)*100)</f>
        <v>-1.3538815627231284</v>
      </c>
      <c r="O10" s="31">
        <f aca="true" t="shared" si="5" ref="O10:O33">IF($M10=0,0,($H10/$M10)*100)</f>
        <v>-1.5051899341883737</v>
      </c>
      <c r="P10" s="6"/>
      <c r="Q10" s="33"/>
    </row>
    <row r="11" spans="1:17" ht="16.5">
      <c r="A11" s="7"/>
      <c r="B11" s="34" t="s">
        <v>18</v>
      </c>
      <c r="C11" s="66">
        <f>SUM(C8:C10)</f>
        <v>6157970189</v>
      </c>
      <c r="D11" s="67">
        <v>5917810258</v>
      </c>
      <c r="E11" s="68">
        <f t="shared" si="0"/>
        <v>-240159931</v>
      </c>
      <c r="F11" s="66">
        <f>SUM(F8:F10)</f>
        <v>6763867282</v>
      </c>
      <c r="G11" s="67">
        <v>6341889474</v>
      </c>
      <c r="H11" s="68">
        <f t="shared" si="1"/>
        <v>-421977808</v>
      </c>
      <c r="I11" s="68">
        <v>6817456342</v>
      </c>
      <c r="J11" s="35">
        <f t="shared" si="2"/>
        <v>-3.8999852813350473</v>
      </c>
      <c r="K11" s="36">
        <f t="shared" si="3"/>
        <v>-6.238706207659738</v>
      </c>
      <c r="L11" s="86">
        <v>5917810258</v>
      </c>
      <c r="M11" s="87">
        <v>6341889474</v>
      </c>
      <c r="N11" s="37">
        <f t="shared" si="4"/>
        <v>-4.0582566951236645</v>
      </c>
      <c r="O11" s="36">
        <f t="shared" si="5"/>
        <v>-6.653818388510125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1535852923</v>
      </c>
      <c r="D13" s="64">
        <v>1478324303</v>
      </c>
      <c r="E13" s="65">
        <f t="shared" si="0"/>
        <v>-57528620</v>
      </c>
      <c r="F13" s="63">
        <v>1655054888</v>
      </c>
      <c r="G13" s="64">
        <v>1574415381</v>
      </c>
      <c r="H13" s="65">
        <f t="shared" si="1"/>
        <v>-80639507</v>
      </c>
      <c r="I13" s="65">
        <v>1676752381</v>
      </c>
      <c r="J13" s="30">
        <f t="shared" si="2"/>
        <v>-3.7457115286552733</v>
      </c>
      <c r="K13" s="31">
        <f t="shared" si="3"/>
        <v>-4.872316174205336</v>
      </c>
      <c r="L13" s="84">
        <v>5516477467</v>
      </c>
      <c r="M13" s="85">
        <v>5904343340</v>
      </c>
      <c r="N13" s="32">
        <f t="shared" si="4"/>
        <v>-1.0428506296661357</v>
      </c>
      <c r="O13" s="31">
        <f t="shared" si="5"/>
        <v>-1.3657658837976723</v>
      </c>
      <c r="P13" s="6"/>
      <c r="Q13" s="33"/>
    </row>
    <row r="14" spans="1:17" ht="12.75">
      <c r="A14" s="3"/>
      <c r="B14" s="29" t="s">
        <v>21</v>
      </c>
      <c r="C14" s="63">
        <v>123901083</v>
      </c>
      <c r="D14" s="64">
        <v>123904143</v>
      </c>
      <c r="E14" s="65">
        <f t="shared" si="0"/>
        <v>3060</v>
      </c>
      <c r="F14" s="63">
        <v>131331997</v>
      </c>
      <c r="G14" s="64">
        <v>130099350</v>
      </c>
      <c r="H14" s="65">
        <f t="shared" si="1"/>
        <v>-1232647</v>
      </c>
      <c r="I14" s="65">
        <v>135303324</v>
      </c>
      <c r="J14" s="30">
        <f t="shared" si="2"/>
        <v>0.00246971206861848</v>
      </c>
      <c r="K14" s="31">
        <f t="shared" si="3"/>
        <v>-0.9385732556857411</v>
      </c>
      <c r="L14" s="84">
        <v>5516477467</v>
      </c>
      <c r="M14" s="85">
        <v>5904343340</v>
      </c>
      <c r="N14" s="32">
        <f t="shared" si="4"/>
        <v>5.5470180351595E-05</v>
      </c>
      <c r="O14" s="31">
        <f t="shared" si="5"/>
        <v>-0.020876953270132833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5516477467</v>
      </c>
      <c r="M15" s="85">
        <v>5904343340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2561794895</v>
      </c>
      <c r="D16" s="64">
        <v>2608224084</v>
      </c>
      <c r="E16" s="65">
        <f t="shared" si="0"/>
        <v>46429189</v>
      </c>
      <c r="F16" s="63">
        <v>2875643172</v>
      </c>
      <c r="G16" s="64">
        <v>2816882011</v>
      </c>
      <c r="H16" s="65">
        <f t="shared" si="1"/>
        <v>-58761161</v>
      </c>
      <c r="I16" s="65">
        <v>3070401392</v>
      </c>
      <c r="J16" s="30">
        <f t="shared" si="2"/>
        <v>1.8123694871364788</v>
      </c>
      <c r="K16" s="31">
        <f t="shared" si="3"/>
        <v>-2.0434093343762054</v>
      </c>
      <c r="L16" s="84">
        <v>5516477467</v>
      </c>
      <c r="M16" s="85">
        <v>5904343340</v>
      </c>
      <c r="N16" s="32">
        <f t="shared" si="4"/>
        <v>0.8416455841203565</v>
      </c>
      <c r="O16" s="31">
        <f t="shared" si="5"/>
        <v>-0.9952192414338831</v>
      </c>
      <c r="P16" s="6"/>
      <c r="Q16" s="33"/>
    </row>
    <row r="17" spans="1:17" ht="12.75">
      <c r="A17" s="3"/>
      <c r="B17" s="29" t="s">
        <v>23</v>
      </c>
      <c r="C17" s="63">
        <v>1518005638</v>
      </c>
      <c r="D17" s="64">
        <v>1306024937</v>
      </c>
      <c r="E17" s="65">
        <f t="shared" si="0"/>
        <v>-211980701</v>
      </c>
      <c r="F17" s="63">
        <v>1588381678</v>
      </c>
      <c r="G17" s="64">
        <v>1382946598</v>
      </c>
      <c r="H17" s="65">
        <f t="shared" si="1"/>
        <v>-205435080</v>
      </c>
      <c r="I17" s="65">
        <v>1438516364</v>
      </c>
      <c r="J17" s="42">
        <f t="shared" si="2"/>
        <v>-13.9644211914317</v>
      </c>
      <c r="K17" s="31">
        <f t="shared" si="3"/>
        <v>-12.933609273224064</v>
      </c>
      <c r="L17" s="88">
        <v>5516477467</v>
      </c>
      <c r="M17" s="85">
        <v>5904343340</v>
      </c>
      <c r="N17" s="32">
        <f t="shared" si="4"/>
        <v>-3.842682259976319</v>
      </c>
      <c r="O17" s="31">
        <f t="shared" si="5"/>
        <v>-3.479389123736155</v>
      </c>
      <c r="P17" s="6"/>
      <c r="Q17" s="33"/>
    </row>
    <row r="18" spans="1:17" ht="16.5">
      <c r="A18" s="3"/>
      <c r="B18" s="34" t="s">
        <v>24</v>
      </c>
      <c r="C18" s="66">
        <f>SUM(C13:C17)</f>
        <v>5739554539</v>
      </c>
      <c r="D18" s="67">
        <v>5516477467</v>
      </c>
      <c r="E18" s="68">
        <f t="shared" si="0"/>
        <v>-223077072</v>
      </c>
      <c r="F18" s="66">
        <f>SUM(F13:F17)</f>
        <v>6250411735</v>
      </c>
      <c r="G18" s="67">
        <v>5904343340</v>
      </c>
      <c r="H18" s="68">
        <f t="shared" si="1"/>
        <v>-346068395</v>
      </c>
      <c r="I18" s="68">
        <v>6320973461</v>
      </c>
      <c r="J18" s="43">
        <f t="shared" si="2"/>
        <v>-3.8866617693795207</v>
      </c>
      <c r="K18" s="36">
        <f t="shared" si="3"/>
        <v>-5.5367295735438455</v>
      </c>
      <c r="L18" s="89">
        <v>5516477467</v>
      </c>
      <c r="M18" s="87">
        <v>5904343340</v>
      </c>
      <c r="N18" s="37">
        <f t="shared" si="4"/>
        <v>-4.043831835341747</v>
      </c>
      <c r="O18" s="36">
        <f t="shared" si="5"/>
        <v>-5.861251202237843</v>
      </c>
      <c r="P18" s="6"/>
      <c r="Q18" s="38"/>
    </row>
    <row r="19" spans="1:17" ht="16.5">
      <c r="A19" s="44"/>
      <c r="B19" s="45" t="s">
        <v>25</v>
      </c>
      <c r="C19" s="72">
        <f>C11-C18</f>
        <v>418415650</v>
      </c>
      <c r="D19" s="73">
        <v>401332791</v>
      </c>
      <c r="E19" s="74">
        <f t="shared" si="0"/>
        <v>-17082859</v>
      </c>
      <c r="F19" s="75">
        <f>F11-F18</f>
        <v>513455547</v>
      </c>
      <c r="G19" s="76">
        <v>437546134</v>
      </c>
      <c r="H19" s="77">
        <f t="shared" si="1"/>
        <v>-75909413</v>
      </c>
      <c r="I19" s="77">
        <v>496482881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580891572</v>
      </c>
      <c r="M22" s="85">
        <v>658416659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55250000</v>
      </c>
      <c r="E23" s="65">
        <f t="shared" si="0"/>
        <v>55250000</v>
      </c>
      <c r="F23" s="63">
        <v>0</v>
      </c>
      <c r="G23" s="64">
        <v>64350000</v>
      </c>
      <c r="H23" s="65">
        <f t="shared" si="1"/>
        <v>64350000</v>
      </c>
      <c r="I23" s="65">
        <v>65150000</v>
      </c>
      <c r="J23" s="30">
        <f t="shared" si="2"/>
        <v>0</v>
      </c>
      <c r="K23" s="31">
        <f t="shared" si="3"/>
        <v>0</v>
      </c>
      <c r="L23" s="84">
        <v>580891572</v>
      </c>
      <c r="M23" s="85">
        <v>658416659</v>
      </c>
      <c r="N23" s="32">
        <f t="shared" si="4"/>
        <v>9.511241454196895</v>
      </c>
      <c r="O23" s="31">
        <f t="shared" si="5"/>
        <v>9.773446512992923</v>
      </c>
      <c r="P23" s="6"/>
      <c r="Q23" s="33"/>
    </row>
    <row r="24" spans="1:17" ht="12.75">
      <c r="A24" s="7"/>
      <c r="B24" s="29" t="s">
        <v>29</v>
      </c>
      <c r="C24" s="63">
        <v>492818783</v>
      </c>
      <c r="D24" s="64">
        <v>525641572</v>
      </c>
      <c r="E24" s="65">
        <f t="shared" si="0"/>
        <v>32822789</v>
      </c>
      <c r="F24" s="63">
        <v>504996732</v>
      </c>
      <c r="G24" s="64">
        <v>594066659</v>
      </c>
      <c r="H24" s="65">
        <f t="shared" si="1"/>
        <v>89069927</v>
      </c>
      <c r="I24" s="65">
        <v>627411402</v>
      </c>
      <c r="J24" s="30">
        <f t="shared" si="2"/>
        <v>6.660214693967944</v>
      </c>
      <c r="K24" s="31">
        <f t="shared" si="3"/>
        <v>17.637723445703408</v>
      </c>
      <c r="L24" s="84">
        <v>580891572</v>
      </c>
      <c r="M24" s="85">
        <v>658416659</v>
      </c>
      <c r="N24" s="32">
        <f t="shared" si="4"/>
        <v>5.6504157715684675</v>
      </c>
      <c r="O24" s="31">
        <f t="shared" si="5"/>
        <v>13.527896930080562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580891572</v>
      </c>
      <c r="M25" s="85">
        <v>658416659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492818783</v>
      </c>
      <c r="D26" s="67">
        <v>580891572</v>
      </c>
      <c r="E26" s="68">
        <f t="shared" si="0"/>
        <v>88072789</v>
      </c>
      <c r="F26" s="66">
        <f>SUM(F22:F24)</f>
        <v>504996732</v>
      </c>
      <c r="G26" s="67">
        <v>658416659</v>
      </c>
      <c r="H26" s="68">
        <f t="shared" si="1"/>
        <v>153419927</v>
      </c>
      <c r="I26" s="68">
        <v>692561402</v>
      </c>
      <c r="J26" s="43">
        <f t="shared" si="2"/>
        <v>17.871232192868753</v>
      </c>
      <c r="K26" s="36">
        <f t="shared" si="3"/>
        <v>30.38038016451956</v>
      </c>
      <c r="L26" s="89">
        <v>580891572</v>
      </c>
      <c r="M26" s="87">
        <v>658416659</v>
      </c>
      <c r="N26" s="37">
        <f t="shared" si="4"/>
        <v>15.161657225765362</v>
      </c>
      <c r="O26" s="36">
        <f t="shared" si="5"/>
        <v>23.30134344307348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121425500</v>
      </c>
      <c r="D28" s="64">
        <v>71755000</v>
      </c>
      <c r="E28" s="65">
        <f t="shared" si="0"/>
        <v>-49670500</v>
      </c>
      <c r="F28" s="63">
        <v>138659386</v>
      </c>
      <c r="G28" s="64">
        <v>75991652</v>
      </c>
      <c r="H28" s="65">
        <f t="shared" si="1"/>
        <v>-62667734</v>
      </c>
      <c r="I28" s="65">
        <v>79922151</v>
      </c>
      <c r="J28" s="30">
        <f t="shared" si="2"/>
        <v>-40.9061523320884</v>
      </c>
      <c r="K28" s="31">
        <f t="shared" si="3"/>
        <v>-45.195450382277045</v>
      </c>
      <c r="L28" s="84">
        <v>580891572</v>
      </c>
      <c r="M28" s="85">
        <v>658416659</v>
      </c>
      <c r="N28" s="32">
        <f t="shared" si="4"/>
        <v>-8.550735179197952</v>
      </c>
      <c r="O28" s="31">
        <f t="shared" si="5"/>
        <v>-9.517944776060109</v>
      </c>
      <c r="P28" s="6"/>
      <c r="Q28" s="33"/>
    </row>
    <row r="29" spans="1:17" ht="12.75">
      <c r="A29" s="7"/>
      <c r="B29" s="29" t="s">
        <v>33</v>
      </c>
      <c r="C29" s="63">
        <v>9570000</v>
      </c>
      <c r="D29" s="64">
        <v>6500000</v>
      </c>
      <c r="E29" s="65">
        <f t="shared" si="0"/>
        <v>-3070000</v>
      </c>
      <c r="F29" s="63">
        <v>9000000</v>
      </c>
      <c r="G29" s="64">
        <v>21000000</v>
      </c>
      <c r="H29" s="65">
        <f t="shared" si="1"/>
        <v>12000000</v>
      </c>
      <c r="I29" s="65">
        <v>28540000</v>
      </c>
      <c r="J29" s="30">
        <f t="shared" si="2"/>
        <v>-32.07941483803553</v>
      </c>
      <c r="K29" s="31">
        <f t="shared" si="3"/>
        <v>133.33333333333331</v>
      </c>
      <c r="L29" s="84">
        <v>580891572</v>
      </c>
      <c r="M29" s="85">
        <v>658416659</v>
      </c>
      <c r="N29" s="32">
        <f t="shared" si="4"/>
        <v>-0.5284979414368229</v>
      </c>
      <c r="O29" s="31">
        <f t="shared" si="5"/>
        <v>1.8225541282970485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120388156</v>
      </c>
      <c r="E30" s="65">
        <f t="shared" si="0"/>
        <v>120388156</v>
      </c>
      <c r="F30" s="63">
        <v>0</v>
      </c>
      <c r="G30" s="64">
        <v>194609000</v>
      </c>
      <c r="H30" s="65">
        <f t="shared" si="1"/>
        <v>194609000</v>
      </c>
      <c r="I30" s="65">
        <v>141195000</v>
      </c>
      <c r="J30" s="30">
        <f t="shared" si="2"/>
        <v>0</v>
      </c>
      <c r="K30" s="31">
        <f t="shared" si="3"/>
        <v>0</v>
      </c>
      <c r="L30" s="84">
        <v>580891572</v>
      </c>
      <c r="M30" s="85">
        <v>658416659</v>
      </c>
      <c r="N30" s="32">
        <f t="shared" si="4"/>
        <v>20.724720722923486</v>
      </c>
      <c r="O30" s="31">
        <f t="shared" si="5"/>
        <v>29.557119696146692</v>
      </c>
      <c r="P30" s="6"/>
      <c r="Q30" s="33"/>
    </row>
    <row r="31" spans="1:17" ht="12.75">
      <c r="A31" s="7"/>
      <c r="B31" s="29" t="s">
        <v>35</v>
      </c>
      <c r="C31" s="63">
        <v>268470783</v>
      </c>
      <c r="D31" s="64">
        <v>90200000</v>
      </c>
      <c r="E31" s="65">
        <f t="shared" si="0"/>
        <v>-178270783</v>
      </c>
      <c r="F31" s="63">
        <v>286796590</v>
      </c>
      <c r="G31" s="64">
        <v>100445122</v>
      </c>
      <c r="H31" s="65">
        <f t="shared" si="1"/>
        <v>-186351468</v>
      </c>
      <c r="I31" s="65">
        <v>111927164</v>
      </c>
      <c r="J31" s="30">
        <f t="shared" si="2"/>
        <v>-66.40230307668153</v>
      </c>
      <c r="K31" s="31">
        <f t="shared" si="3"/>
        <v>-64.97687716579894</v>
      </c>
      <c r="L31" s="84">
        <v>580891572</v>
      </c>
      <c r="M31" s="85">
        <v>658416659</v>
      </c>
      <c r="N31" s="32">
        <f t="shared" si="4"/>
        <v>-30.68916672111745</v>
      </c>
      <c r="O31" s="31">
        <f t="shared" si="5"/>
        <v>-28.302969776467947</v>
      </c>
      <c r="P31" s="6"/>
      <c r="Q31" s="33"/>
    </row>
    <row r="32" spans="1:17" ht="12.75">
      <c r="A32" s="7"/>
      <c r="B32" s="29" t="s">
        <v>36</v>
      </c>
      <c r="C32" s="63">
        <v>197857740</v>
      </c>
      <c r="D32" s="64">
        <v>292048416</v>
      </c>
      <c r="E32" s="65">
        <f t="shared" si="0"/>
        <v>94190676</v>
      </c>
      <c r="F32" s="63">
        <v>175815620</v>
      </c>
      <c r="G32" s="64">
        <v>266370885</v>
      </c>
      <c r="H32" s="65">
        <f t="shared" si="1"/>
        <v>90555265</v>
      </c>
      <c r="I32" s="65">
        <v>330977087</v>
      </c>
      <c r="J32" s="30">
        <f t="shared" si="2"/>
        <v>47.60525213721738</v>
      </c>
      <c r="K32" s="31">
        <f t="shared" si="3"/>
        <v>51.50581330600774</v>
      </c>
      <c r="L32" s="84">
        <v>580891572</v>
      </c>
      <c r="M32" s="85">
        <v>658416659</v>
      </c>
      <c r="N32" s="32">
        <f t="shared" si="4"/>
        <v>16.214846374118164</v>
      </c>
      <c r="O32" s="31">
        <f t="shared" si="5"/>
        <v>13.753489338731937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597324023</v>
      </c>
      <c r="D33" s="82">
        <v>580891572</v>
      </c>
      <c r="E33" s="83">
        <f t="shared" si="0"/>
        <v>-16432451</v>
      </c>
      <c r="F33" s="81">
        <f>SUM(F28:F32)</f>
        <v>610271596</v>
      </c>
      <c r="G33" s="82">
        <v>658416659</v>
      </c>
      <c r="H33" s="83">
        <f t="shared" si="1"/>
        <v>48145063</v>
      </c>
      <c r="I33" s="83">
        <v>692561402</v>
      </c>
      <c r="J33" s="58">
        <f t="shared" si="2"/>
        <v>-2.75101123799938</v>
      </c>
      <c r="K33" s="59">
        <f t="shared" si="3"/>
        <v>7.8891207317471155</v>
      </c>
      <c r="L33" s="96">
        <v>580891572</v>
      </c>
      <c r="M33" s="97">
        <v>658416659</v>
      </c>
      <c r="N33" s="60">
        <f t="shared" si="4"/>
        <v>-2.828832744710574</v>
      </c>
      <c r="O33" s="59">
        <f t="shared" si="5"/>
        <v>7.312248610647623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23219916</v>
      </c>
      <c r="D8" s="64">
        <v>19781622</v>
      </c>
      <c r="E8" s="65">
        <f>($D8-$C8)</f>
        <v>-3438294</v>
      </c>
      <c r="F8" s="63">
        <v>24380912</v>
      </c>
      <c r="G8" s="64">
        <v>20968520</v>
      </c>
      <c r="H8" s="65">
        <f>($G8-$F8)</f>
        <v>-3412392</v>
      </c>
      <c r="I8" s="65">
        <v>22226632</v>
      </c>
      <c r="J8" s="30">
        <f>IF($C8=0,0,($E8/$C8)*100)</f>
        <v>-14.807521267518798</v>
      </c>
      <c r="K8" s="31">
        <f>IF($F8=0,0,($H8/$F8)*100)</f>
        <v>-13.996162243643717</v>
      </c>
      <c r="L8" s="84">
        <v>120631455</v>
      </c>
      <c r="M8" s="85">
        <v>114037667</v>
      </c>
      <c r="N8" s="32">
        <f>IF($L8=0,0,($E8/$L8)*100)</f>
        <v>-2.8502466458686087</v>
      </c>
      <c r="O8" s="31">
        <f>IF($M8=0,0,($H8/$M8)*100)</f>
        <v>-2.9923376106948942</v>
      </c>
      <c r="P8" s="6"/>
      <c r="Q8" s="33"/>
    </row>
    <row r="9" spans="1:17" ht="12.75">
      <c r="A9" s="3"/>
      <c r="B9" s="29" t="s">
        <v>16</v>
      </c>
      <c r="C9" s="63">
        <v>376251</v>
      </c>
      <c r="D9" s="64">
        <v>574287</v>
      </c>
      <c r="E9" s="65">
        <f>($D9-$C9)</f>
        <v>198036</v>
      </c>
      <c r="F9" s="63">
        <v>391301</v>
      </c>
      <c r="G9" s="64">
        <v>608744</v>
      </c>
      <c r="H9" s="65">
        <f>($G9-$F9)</f>
        <v>217443</v>
      </c>
      <c r="I9" s="65">
        <v>645269</v>
      </c>
      <c r="J9" s="30">
        <f>IF($C9=0,0,($E9/$C9)*100)</f>
        <v>52.63401293285599</v>
      </c>
      <c r="K9" s="31">
        <f>IF($F9=0,0,($H9/$F9)*100)</f>
        <v>55.56924209240457</v>
      </c>
      <c r="L9" s="84">
        <v>120631455</v>
      </c>
      <c r="M9" s="85">
        <v>114037667</v>
      </c>
      <c r="N9" s="32">
        <f>IF($L9=0,0,($E9/$L9)*100)</f>
        <v>0.16416613726494472</v>
      </c>
      <c r="O9" s="31">
        <f>IF($M9=0,0,($H9/$M9)*100)</f>
        <v>0.19067647183627492</v>
      </c>
      <c r="P9" s="6"/>
      <c r="Q9" s="33"/>
    </row>
    <row r="10" spans="1:17" ht="12.75">
      <c r="A10" s="3"/>
      <c r="B10" s="29" t="s">
        <v>17</v>
      </c>
      <c r="C10" s="63">
        <v>85482414</v>
      </c>
      <c r="D10" s="64">
        <v>100275546</v>
      </c>
      <c r="E10" s="65">
        <f aca="true" t="shared" si="0" ref="E10:E33">($D10-$C10)</f>
        <v>14793132</v>
      </c>
      <c r="F10" s="63">
        <v>91381310</v>
      </c>
      <c r="G10" s="64">
        <v>92460403</v>
      </c>
      <c r="H10" s="65">
        <f aca="true" t="shared" si="1" ref="H10:H33">($G10-$F10)</f>
        <v>1079093</v>
      </c>
      <c r="I10" s="65">
        <v>97977458</v>
      </c>
      <c r="J10" s="30">
        <f aca="true" t="shared" si="2" ref="J10:J33">IF($C10=0,0,($E10/$C10)*100)</f>
        <v>17.30546823350122</v>
      </c>
      <c r="K10" s="31">
        <f aca="true" t="shared" si="3" ref="K10:K33">IF($F10=0,0,($H10/$F10)*100)</f>
        <v>1.180868385449935</v>
      </c>
      <c r="L10" s="84">
        <v>120631455</v>
      </c>
      <c r="M10" s="85">
        <v>114037667</v>
      </c>
      <c r="N10" s="32">
        <f aca="true" t="shared" si="4" ref="N10:N33">IF($L10=0,0,($E10/$L10)*100)</f>
        <v>12.263080139421348</v>
      </c>
      <c r="O10" s="31">
        <f aca="true" t="shared" si="5" ref="O10:O33">IF($M10=0,0,($H10/$M10)*100)</f>
        <v>0.9462601510429005</v>
      </c>
      <c r="P10" s="6"/>
      <c r="Q10" s="33"/>
    </row>
    <row r="11" spans="1:17" ht="16.5">
      <c r="A11" s="7"/>
      <c r="B11" s="34" t="s">
        <v>18</v>
      </c>
      <c r="C11" s="66">
        <f>SUM(C8:C10)</f>
        <v>109078581</v>
      </c>
      <c r="D11" s="67">
        <v>120631455</v>
      </c>
      <c r="E11" s="68">
        <f t="shared" si="0"/>
        <v>11552874</v>
      </c>
      <c r="F11" s="66">
        <f>SUM(F8:F10)</f>
        <v>116153523</v>
      </c>
      <c r="G11" s="67">
        <v>114037667</v>
      </c>
      <c r="H11" s="68">
        <f t="shared" si="1"/>
        <v>-2115856</v>
      </c>
      <c r="I11" s="68">
        <v>120849359</v>
      </c>
      <c r="J11" s="35">
        <f t="shared" si="2"/>
        <v>10.591331399883172</v>
      </c>
      <c r="K11" s="36">
        <f t="shared" si="3"/>
        <v>-1.8216029487112502</v>
      </c>
      <c r="L11" s="86">
        <v>120631455</v>
      </c>
      <c r="M11" s="87">
        <v>114037667</v>
      </c>
      <c r="N11" s="37">
        <f t="shared" si="4"/>
        <v>9.576999630817685</v>
      </c>
      <c r="O11" s="36">
        <f t="shared" si="5"/>
        <v>-1.855400987815719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44047849</v>
      </c>
      <c r="D13" s="64">
        <v>44691585</v>
      </c>
      <c r="E13" s="65">
        <f t="shared" si="0"/>
        <v>643736</v>
      </c>
      <c r="F13" s="63">
        <v>46958361</v>
      </c>
      <c r="G13" s="64">
        <v>50763599</v>
      </c>
      <c r="H13" s="65">
        <f t="shared" si="1"/>
        <v>3805238</v>
      </c>
      <c r="I13" s="65">
        <v>53761056</v>
      </c>
      <c r="J13" s="30">
        <f t="shared" si="2"/>
        <v>1.4614470731590095</v>
      </c>
      <c r="K13" s="31">
        <f t="shared" si="3"/>
        <v>8.103430185734123</v>
      </c>
      <c r="L13" s="84">
        <v>121536902</v>
      </c>
      <c r="M13" s="85">
        <v>121317024</v>
      </c>
      <c r="N13" s="32">
        <f t="shared" si="4"/>
        <v>0.5296629989795197</v>
      </c>
      <c r="O13" s="31">
        <f t="shared" si="5"/>
        <v>3.1366067799355184</v>
      </c>
      <c r="P13" s="6"/>
      <c r="Q13" s="33"/>
    </row>
    <row r="14" spans="1:17" ht="12.75">
      <c r="A14" s="3"/>
      <c r="B14" s="29" t="s">
        <v>21</v>
      </c>
      <c r="C14" s="63">
        <v>3029954</v>
      </c>
      <c r="D14" s="64">
        <v>3140135</v>
      </c>
      <c r="E14" s="65">
        <f t="shared" si="0"/>
        <v>110181</v>
      </c>
      <c r="F14" s="63">
        <v>3332950</v>
      </c>
      <c r="G14" s="64">
        <v>3579753</v>
      </c>
      <c r="H14" s="65">
        <f t="shared" si="1"/>
        <v>246803</v>
      </c>
      <c r="I14" s="65">
        <v>4080919</v>
      </c>
      <c r="J14" s="30">
        <f t="shared" si="2"/>
        <v>3.6363918396120867</v>
      </c>
      <c r="K14" s="31">
        <f t="shared" si="3"/>
        <v>7.404941568280352</v>
      </c>
      <c r="L14" s="84">
        <v>121536902</v>
      </c>
      <c r="M14" s="85">
        <v>121317024</v>
      </c>
      <c r="N14" s="32">
        <f t="shared" si="4"/>
        <v>0.09065641643556127</v>
      </c>
      <c r="O14" s="31">
        <f t="shared" si="5"/>
        <v>0.2034364113646573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121536902</v>
      </c>
      <c r="M15" s="85">
        <v>121317024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121536902</v>
      </c>
      <c r="M16" s="85">
        <v>121317024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58312478</v>
      </c>
      <c r="D17" s="64">
        <v>73705182</v>
      </c>
      <c r="E17" s="65">
        <f t="shared" si="0"/>
        <v>15392704</v>
      </c>
      <c r="F17" s="63">
        <v>61218630</v>
      </c>
      <c r="G17" s="64">
        <v>66973672</v>
      </c>
      <c r="H17" s="65">
        <f t="shared" si="1"/>
        <v>5755042</v>
      </c>
      <c r="I17" s="65">
        <v>71034653</v>
      </c>
      <c r="J17" s="42">
        <f t="shared" si="2"/>
        <v>26.39693000184283</v>
      </c>
      <c r="K17" s="31">
        <f t="shared" si="3"/>
        <v>9.400801684062515</v>
      </c>
      <c r="L17" s="88">
        <v>121536902</v>
      </c>
      <c r="M17" s="85">
        <v>121317024</v>
      </c>
      <c r="N17" s="32">
        <f t="shared" si="4"/>
        <v>12.665045551350321</v>
      </c>
      <c r="O17" s="31">
        <f t="shared" si="5"/>
        <v>4.7438041341996655</v>
      </c>
      <c r="P17" s="6"/>
      <c r="Q17" s="33"/>
    </row>
    <row r="18" spans="1:17" ht="16.5">
      <c r="A18" s="3"/>
      <c r="B18" s="34" t="s">
        <v>24</v>
      </c>
      <c r="C18" s="66">
        <f>SUM(C13:C17)</f>
        <v>105390281</v>
      </c>
      <c r="D18" s="67">
        <v>121536902</v>
      </c>
      <c r="E18" s="68">
        <f t="shared" si="0"/>
        <v>16146621</v>
      </c>
      <c r="F18" s="66">
        <f>SUM(F13:F17)</f>
        <v>111509941</v>
      </c>
      <c r="G18" s="67">
        <v>121317024</v>
      </c>
      <c r="H18" s="68">
        <f t="shared" si="1"/>
        <v>9807083</v>
      </c>
      <c r="I18" s="68">
        <v>128876628</v>
      </c>
      <c r="J18" s="43">
        <f t="shared" si="2"/>
        <v>15.32078750221759</v>
      </c>
      <c r="K18" s="36">
        <f t="shared" si="3"/>
        <v>8.794806016442964</v>
      </c>
      <c r="L18" s="89">
        <v>121536902</v>
      </c>
      <c r="M18" s="87">
        <v>121317024</v>
      </c>
      <c r="N18" s="37">
        <f t="shared" si="4"/>
        <v>13.285364966765403</v>
      </c>
      <c r="O18" s="36">
        <f t="shared" si="5"/>
        <v>8.08384732549984</v>
      </c>
      <c r="P18" s="6"/>
      <c r="Q18" s="38"/>
    </row>
    <row r="19" spans="1:17" ht="16.5">
      <c r="A19" s="44"/>
      <c r="B19" s="45" t="s">
        <v>25</v>
      </c>
      <c r="C19" s="72">
        <f>C11-C18</f>
        <v>3688300</v>
      </c>
      <c r="D19" s="73">
        <v>-905447</v>
      </c>
      <c r="E19" s="74">
        <f t="shared" si="0"/>
        <v>-4593747</v>
      </c>
      <c r="F19" s="75">
        <f>F11-F18</f>
        <v>4643582</v>
      </c>
      <c r="G19" s="76">
        <v>-7279357</v>
      </c>
      <c r="H19" s="77">
        <f t="shared" si="1"/>
        <v>-11922939</v>
      </c>
      <c r="I19" s="77">
        <v>-8027269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25696000</v>
      </c>
      <c r="M22" s="85">
        <v>32227000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642000</v>
      </c>
      <c r="D23" s="64">
        <v>9700000</v>
      </c>
      <c r="E23" s="65">
        <f t="shared" si="0"/>
        <v>9058000</v>
      </c>
      <c r="F23" s="63">
        <v>686940</v>
      </c>
      <c r="G23" s="64">
        <v>15200000</v>
      </c>
      <c r="H23" s="65">
        <f t="shared" si="1"/>
        <v>14513060</v>
      </c>
      <c r="I23" s="65">
        <v>6600000</v>
      </c>
      <c r="J23" s="30">
        <f t="shared" si="2"/>
        <v>1410.9034267912773</v>
      </c>
      <c r="K23" s="31">
        <f t="shared" si="3"/>
        <v>2112.711444958803</v>
      </c>
      <c r="L23" s="84">
        <v>25696000</v>
      </c>
      <c r="M23" s="85">
        <v>32227000</v>
      </c>
      <c r="N23" s="32">
        <f t="shared" si="4"/>
        <v>35.250622665006226</v>
      </c>
      <c r="O23" s="31">
        <f t="shared" si="5"/>
        <v>45.03385360101778</v>
      </c>
      <c r="P23" s="6"/>
      <c r="Q23" s="33"/>
    </row>
    <row r="24" spans="1:17" ht="12.75">
      <c r="A24" s="7"/>
      <c r="B24" s="29" t="s">
        <v>29</v>
      </c>
      <c r="C24" s="63">
        <v>16188627</v>
      </c>
      <c r="D24" s="64">
        <v>15996000</v>
      </c>
      <c r="E24" s="65">
        <f t="shared" si="0"/>
        <v>-192627</v>
      </c>
      <c r="F24" s="63">
        <v>17321832</v>
      </c>
      <c r="G24" s="64">
        <v>17027000</v>
      </c>
      <c r="H24" s="65">
        <f t="shared" si="1"/>
        <v>-294832</v>
      </c>
      <c r="I24" s="65">
        <v>17781000</v>
      </c>
      <c r="J24" s="30">
        <f t="shared" si="2"/>
        <v>-1.1898909030395228</v>
      </c>
      <c r="K24" s="31">
        <f t="shared" si="3"/>
        <v>-1.7020832438508813</v>
      </c>
      <c r="L24" s="84">
        <v>25696000</v>
      </c>
      <c r="M24" s="85">
        <v>32227000</v>
      </c>
      <c r="N24" s="32">
        <f t="shared" si="4"/>
        <v>-0.7496380759651308</v>
      </c>
      <c r="O24" s="31">
        <f t="shared" si="5"/>
        <v>-0.9148602103825985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25696000</v>
      </c>
      <c r="M25" s="85">
        <v>32227000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16830627</v>
      </c>
      <c r="D26" s="67">
        <v>25696000</v>
      </c>
      <c r="E26" s="68">
        <f t="shared" si="0"/>
        <v>8865373</v>
      </c>
      <c r="F26" s="66">
        <f>SUM(F22:F24)</f>
        <v>18008772</v>
      </c>
      <c r="G26" s="67">
        <v>32227000</v>
      </c>
      <c r="H26" s="68">
        <f t="shared" si="1"/>
        <v>14218228</v>
      </c>
      <c r="I26" s="68">
        <v>24381000</v>
      </c>
      <c r="J26" s="43">
        <f t="shared" si="2"/>
        <v>52.67405070530052</v>
      </c>
      <c r="K26" s="36">
        <f t="shared" si="3"/>
        <v>78.95167977028083</v>
      </c>
      <c r="L26" s="89">
        <v>25696000</v>
      </c>
      <c r="M26" s="87">
        <v>32227000</v>
      </c>
      <c r="N26" s="37">
        <f t="shared" si="4"/>
        <v>34.500984589041096</v>
      </c>
      <c r="O26" s="36">
        <f t="shared" si="5"/>
        <v>44.11899339063518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25696000</v>
      </c>
      <c r="M28" s="85">
        <v>32227000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25696000</v>
      </c>
      <c r="M29" s="85">
        <v>32227000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25696000</v>
      </c>
      <c r="M30" s="85">
        <v>32227000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46534247</v>
      </c>
      <c r="D31" s="64">
        <v>6231876</v>
      </c>
      <c r="E31" s="65">
        <f t="shared" si="0"/>
        <v>-40302371</v>
      </c>
      <c r="F31" s="63">
        <v>47001249</v>
      </c>
      <c r="G31" s="64">
        <v>0</v>
      </c>
      <c r="H31" s="65">
        <f t="shared" si="1"/>
        <v>-47001249</v>
      </c>
      <c r="I31" s="65">
        <v>0</v>
      </c>
      <c r="J31" s="30">
        <f t="shared" si="2"/>
        <v>-86.60797928029221</v>
      </c>
      <c r="K31" s="31">
        <f t="shared" si="3"/>
        <v>-100</v>
      </c>
      <c r="L31" s="84">
        <v>25696000</v>
      </c>
      <c r="M31" s="85">
        <v>32227000</v>
      </c>
      <c r="N31" s="32">
        <f t="shared" si="4"/>
        <v>-156.84297556039851</v>
      </c>
      <c r="O31" s="31">
        <f t="shared" si="5"/>
        <v>-145.84431998014088</v>
      </c>
      <c r="P31" s="6"/>
      <c r="Q31" s="33"/>
    </row>
    <row r="32" spans="1:17" ht="12.75">
      <c r="A32" s="7"/>
      <c r="B32" s="29" t="s">
        <v>36</v>
      </c>
      <c r="C32" s="63">
        <v>81128116</v>
      </c>
      <c r="D32" s="64">
        <v>19464124</v>
      </c>
      <c r="E32" s="65">
        <f t="shared" si="0"/>
        <v>-61663992</v>
      </c>
      <c r="F32" s="63">
        <v>81839259</v>
      </c>
      <c r="G32" s="64">
        <v>32227000</v>
      </c>
      <c r="H32" s="65">
        <f t="shared" si="1"/>
        <v>-49612259</v>
      </c>
      <c r="I32" s="65">
        <v>24381000</v>
      </c>
      <c r="J32" s="30">
        <f t="shared" si="2"/>
        <v>-76.00816466636549</v>
      </c>
      <c r="K32" s="31">
        <f t="shared" si="3"/>
        <v>-60.62158871697506</v>
      </c>
      <c r="L32" s="84">
        <v>25696000</v>
      </c>
      <c r="M32" s="85">
        <v>32227000</v>
      </c>
      <c r="N32" s="32">
        <f t="shared" si="4"/>
        <v>-239.97506226650063</v>
      </c>
      <c r="O32" s="31">
        <f t="shared" si="5"/>
        <v>-153.94625314177551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127662363</v>
      </c>
      <c r="D33" s="82">
        <v>25696000</v>
      </c>
      <c r="E33" s="83">
        <f t="shared" si="0"/>
        <v>-101966363</v>
      </c>
      <c r="F33" s="81">
        <f>SUM(F28:F32)</f>
        <v>128840508</v>
      </c>
      <c r="G33" s="82">
        <v>32227000</v>
      </c>
      <c r="H33" s="83">
        <f t="shared" si="1"/>
        <v>-96613508</v>
      </c>
      <c r="I33" s="83">
        <v>24381000</v>
      </c>
      <c r="J33" s="58">
        <f t="shared" si="2"/>
        <v>-79.87190633468065</v>
      </c>
      <c r="K33" s="59">
        <f t="shared" si="3"/>
        <v>-74.98690396346466</v>
      </c>
      <c r="L33" s="96">
        <v>25696000</v>
      </c>
      <c r="M33" s="97">
        <v>32227000</v>
      </c>
      <c r="N33" s="60">
        <f t="shared" si="4"/>
        <v>-396.8180378268992</v>
      </c>
      <c r="O33" s="59">
        <f t="shared" si="5"/>
        <v>-299.7905731219164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19794445</v>
      </c>
      <c r="D8" s="64">
        <v>19595735</v>
      </c>
      <c r="E8" s="65">
        <f>($D8-$C8)</f>
        <v>-198710</v>
      </c>
      <c r="F8" s="63">
        <v>21081082</v>
      </c>
      <c r="G8" s="64">
        <v>20497138</v>
      </c>
      <c r="H8" s="65">
        <f>($G8-$F8)</f>
        <v>-583944</v>
      </c>
      <c r="I8" s="65">
        <v>21440006</v>
      </c>
      <c r="J8" s="30">
        <f>IF($C8=0,0,($E8/$C8)*100)</f>
        <v>-1.003867499189798</v>
      </c>
      <c r="K8" s="31">
        <f>IF($F8=0,0,($H8/$F8)*100)</f>
        <v>-2.769990648487587</v>
      </c>
      <c r="L8" s="84">
        <v>113830797</v>
      </c>
      <c r="M8" s="85">
        <v>119067013</v>
      </c>
      <c r="N8" s="32">
        <f>IF($L8=0,0,($E8/$L8)*100)</f>
        <v>-0.1745661150031305</v>
      </c>
      <c r="O8" s="31">
        <f>IF($M8=0,0,($H8/$M8)*100)</f>
        <v>-0.4904330639418997</v>
      </c>
      <c r="P8" s="6"/>
      <c r="Q8" s="33"/>
    </row>
    <row r="9" spans="1:17" ht="12.75">
      <c r="A9" s="3"/>
      <c r="B9" s="29" t="s">
        <v>16</v>
      </c>
      <c r="C9" s="63">
        <v>861774</v>
      </c>
      <c r="D9" s="64">
        <v>863706</v>
      </c>
      <c r="E9" s="65">
        <f>($D9-$C9)</f>
        <v>1932</v>
      </c>
      <c r="F9" s="63">
        <v>917789</v>
      </c>
      <c r="G9" s="64">
        <v>903437</v>
      </c>
      <c r="H9" s="65">
        <f>($G9-$F9)</f>
        <v>-14352</v>
      </c>
      <c r="I9" s="65">
        <v>944994</v>
      </c>
      <c r="J9" s="30">
        <f>IF($C9=0,0,($E9/$C9)*100)</f>
        <v>0.22418870840846902</v>
      </c>
      <c r="K9" s="31">
        <f>IF($F9=0,0,($H9/$F9)*100)</f>
        <v>-1.5637581186961274</v>
      </c>
      <c r="L9" s="84">
        <v>113830797</v>
      </c>
      <c r="M9" s="85">
        <v>119067013</v>
      </c>
      <c r="N9" s="32">
        <f>IF($L9=0,0,($E9/$L9)*100)</f>
        <v>0.0016972559719493135</v>
      </c>
      <c r="O9" s="31">
        <f>IF($M9=0,0,($H9/$M9)*100)</f>
        <v>-0.012053716338714233</v>
      </c>
      <c r="P9" s="6"/>
      <c r="Q9" s="33"/>
    </row>
    <row r="10" spans="1:17" ht="12.75">
      <c r="A10" s="3"/>
      <c r="B10" s="29" t="s">
        <v>17</v>
      </c>
      <c r="C10" s="63">
        <v>89563417</v>
      </c>
      <c r="D10" s="64">
        <v>93371356</v>
      </c>
      <c r="E10" s="65">
        <f aca="true" t="shared" si="0" ref="E10:E33">($D10-$C10)</f>
        <v>3807939</v>
      </c>
      <c r="F10" s="63">
        <v>100285298</v>
      </c>
      <c r="G10" s="64">
        <v>97666438</v>
      </c>
      <c r="H10" s="65">
        <f aca="true" t="shared" si="1" ref="H10:H33">($G10-$F10)</f>
        <v>-2618860</v>
      </c>
      <c r="I10" s="65">
        <v>102159090</v>
      </c>
      <c r="J10" s="30">
        <f aca="true" t="shared" si="2" ref="J10:J33">IF($C10=0,0,($E10/$C10)*100)</f>
        <v>4.251667843356177</v>
      </c>
      <c r="K10" s="31">
        <f aca="true" t="shared" si="3" ref="K10:K33">IF($F10=0,0,($H10/$F10)*100)</f>
        <v>-2.6114097003530867</v>
      </c>
      <c r="L10" s="84">
        <v>113830797</v>
      </c>
      <c r="M10" s="85">
        <v>119067013</v>
      </c>
      <c r="N10" s="32">
        <f aca="true" t="shared" si="4" ref="N10:N33">IF($L10=0,0,($E10/$L10)*100)</f>
        <v>3.3452625303150607</v>
      </c>
      <c r="O10" s="31">
        <f aca="true" t="shared" si="5" ref="O10:O33">IF($M10=0,0,($H10/$M10)*100)</f>
        <v>-2.1994840838074943</v>
      </c>
      <c r="P10" s="6"/>
      <c r="Q10" s="33"/>
    </row>
    <row r="11" spans="1:17" ht="16.5">
      <c r="A11" s="7"/>
      <c r="B11" s="34" t="s">
        <v>18</v>
      </c>
      <c r="C11" s="66">
        <f>SUM(C8:C10)</f>
        <v>110219636</v>
      </c>
      <c r="D11" s="67">
        <v>113830797</v>
      </c>
      <c r="E11" s="68">
        <f t="shared" si="0"/>
        <v>3611161</v>
      </c>
      <c r="F11" s="66">
        <f>SUM(F8:F10)</f>
        <v>122284169</v>
      </c>
      <c r="G11" s="67">
        <v>119067013</v>
      </c>
      <c r="H11" s="68">
        <f t="shared" si="1"/>
        <v>-3217156</v>
      </c>
      <c r="I11" s="68">
        <v>124544090</v>
      </c>
      <c r="J11" s="35">
        <f t="shared" si="2"/>
        <v>3.276331814414629</v>
      </c>
      <c r="K11" s="36">
        <f t="shared" si="3"/>
        <v>-2.6308851148180925</v>
      </c>
      <c r="L11" s="86">
        <v>113830797</v>
      </c>
      <c r="M11" s="87">
        <v>119067013</v>
      </c>
      <c r="N11" s="37">
        <f t="shared" si="4"/>
        <v>3.1723936712838796</v>
      </c>
      <c r="O11" s="36">
        <f t="shared" si="5"/>
        <v>-2.701970864088108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54621267</v>
      </c>
      <c r="D13" s="64">
        <v>63247586</v>
      </c>
      <c r="E13" s="65">
        <f t="shared" si="0"/>
        <v>8626319</v>
      </c>
      <c r="F13" s="63">
        <v>58171651</v>
      </c>
      <c r="G13" s="64">
        <v>66137301</v>
      </c>
      <c r="H13" s="65">
        <f t="shared" si="1"/>
        <v>7965650</v>
      </c>
      <c r="I13" s="65">
        <v>69215609</v>
      </c>
      <c r="J13" s="30">
        <f t="shared" si="2"/>
        <v>15.792967599964314</v>
      </c>
      <c r="K13" s="31">
        <f t="shared" si="3"/>
        <v>13.693353829685872</v>
      </c>
      <c r="L13" s="84">
        <v>137126408</v>
      </c>
      <c r="M13" s="85">
        <v>143414536</v>
      </c>
      <c r="N13" s="32">
        <f t="shared" si="4"/>
        <v>6.290778797326917</v>
      </c>
      <c r="O13" s="31">
        <f t="shared" si="5"/>
        <v>5.554283562999499</v>
      </c>
      <c r="P13" s="6"/>
      <c r="Q13" s="33"/>
    </row>
    <row r="14" spans="1:17" ht="12.75">
      <c r="A14" s="3"/>
      <c r="B14" s="29" t="s">
        <v>21</v>
      </c>
      <c r="C14" s="63">
        <v>4003409</v>
      </c>
      <c r="D14" s="64">
        <v>3984614</v>
      </c>
      <c r="E14" s="65">
        <f t="shared" si="0"/>
        <v>-18795</v>
      </c>
      <c r="F14" s="63">
        <v>4263631</v>
      </c>
      <c r="G14" s="64">
        <v>4167906</v>
      </c>
      <c r="H14" s="65">
        <f t="shared" si="1"/>
        <v>-95725</v>
      </c>
      <c r="I14" s="65">
        <v>4359630</v>
      </c>
      <c r="J14" s="30">
        <f t="shared" si="2"/>
        <v>-0.4694748900249762</v>
      </c>
      <c r="K14" s="31">
        <f t="shared" si="3"/>
        <v>-2.245152078123083</v>
      </c>
      <c r="L14" s="84">
        <v>137126408</v>
      </c>
      <c r="M14" s="85">
        <v>143414536</v>
      </c>
      <c r="N14" s="32">
        <f t="shared" si="4"/>
        <v>-0.013706331460239227</v>
      </c>
      <c r="O14" s="31">
        <f t="shared" si="5"/>
        <v>-0.06674706948813054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137126408</v>
      </c>
      <c r="M15" s="85">
        <v>143414536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137126408</v>
      </c>
      <c r="M16" s="85">
        <v>143414536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70497524</v>
      </c>
      <c r="D17" s="64">
        <v>69894208</v>
      </c>
      <c r="E17" s="65">
        <f t="shared" si="0"/>
        <v>-603316</v>
      </c>
      <c r="F17" s="63">
        <v>74349924</v>
      </c>
      <c r="G17" s="64">
        <v>73109329</v>
      </c>
      <c r="H17" s="65">
        <f t="shared" si="1"/>
        <v>-1240595</v>
      </c>
      <c r="I17" s="65">
        <v>76472351</v>
      </c>
      <c r="J17" s="42">
        <f t="shared" si="2"/>
        <v>-0.8557974319778947</v>
      </c>
      <c r="K17" s="31">
        <f t="shared" si="3"/>
        <v>-1.6685894662111556</v>
      </c>
      <c r="L17" s="88">
        <v>137126408</v>
      </c>
      <c r="M17" s="85">
        <v>143414536</v>
      </c>
      <c r="N17" s="32">
        <f t="shared" si="4"/>
        <v>-0.439970687484208</v>
      </c>
      <c r="O17" s="31">
        <f t="shared" si="5"/>
        <v>-0.8650413232867832</v>
      </c>
      <c r="P17" s="6"/>
      <c r="Q17" s="33"/>
    </row>
    <row r="18" spans="1:17" ht="16.5">
      <c r="A18" s="3"/>
      <c r="B18" s="34" t="s">
        <v>24</v>
      </c>
      <c r="C18" s="66">
        <f>SUM(C13:C17)</f>
        <v>129122200</v>
      </c>
      <c r="D18" s="67">
        <v>137126408</v>
      </c>
      <c r="E18" s="68">
        <f t="shared" si="0"/>
        <v>8004208</v>
      </c>
      <c r="F18" s="66">
        <f>SUM(F13:F17)</f>
        <v>136785206</v>
      </c>
      <c r="G18" s="67">
        <v>143414536</v>
      </c>
      <c r="H18" s="68">
        <f t="shared" si="1"/>
        <v>6629330</v>
      </c>
      <c r="I18" s="68">
        <v>150047590</v>
      </c>
      <c r="J18" s="43">
        <f t="shared" si="2"/>
        <v>6.1989402287135755</v>
      </c>
      <c r="K18" s="36">
        <f t="shared" si="3"/>
        <v>4.84652558113631</v>
      </c>
      <c r="L18" s="89">
        <v>137126408</v>
      </c>
      <c r="M18" s="87">
        <v>143414536</v>
      </c>
      <c r="N18" s="37">
        <f t="shared" si="4"/>
        <v>5.837101778382469</v>
      </c>
      <c r="O18" s="36">
        <f t="shared" si="5"/>
        <v>4.622495170224586</v>
      </c>
      <c r="P18" s="6"/>
      <c r="Q18" s="38"/>
    </row>
    <row r="19" spans="1:17" ht="16.5">
      <c r="A19" s="44"/>
      <c r="B19" s="45" t="s">
        <v>25</v>
      </c>
      <c r="C19" s="72">
        <f>C11-C18</f>
        <v>-18902564</v>
      </c>
      <c r="D19" s="73">
        <v>-23295611</v>
      </c>
      <c r="E19" s="74">
        <f t="shared" si="0"/>
        <v>-4393047</v>
      </c>
      <c r="F19" s="75">
        <f>F11-F18</f>
        <v>-14501037</v>
      </c>
      <c r="G19" s="76">
        <v>-24347523</v>
      </c>
      <c r="H19" s="77">
        <f t="shared" si="1"/>
        <v>-9846486</v>
      </c>
      <c r="I19" s="77">
        <v>-25503500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33570306</v>
      </c>
      <c r="M22" s="85">
        <v>35114538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10242299</v>
      </c>
      <c r="D23" s="64">
        <v>7776275</v>
      </c>
      <c r="E23" s="65">
        <f t="shared" si="0"/>
        <v>-2466024</v>
      </c>
      <c r="F23" s="63">
        <v>11714735</v>
      </c>
      <c r="G23" s="64">
        <v>8133982</v>
      </c>
      <c r="H23" s="65">
        <f t="shared" si="1"/>
        <v>-3580753</v>
      </c>
      <c r="I23" s="65">
        <v>8508145</v>
      </c>
      <c r="J23" s="30">
        <f t="shared" si="2"/>
        <v>-24.076860087759595</v>
      </c>
      <c r="K23" s="31">
        <f t="shared" si="3"/>
        <v>-30.566231331737338</v>
      </c>
      <c r="L23" s="84">
        <v>33570306</v>
      </c>
      <c r="M23" s="85">
        <v>35114538</v>
      </c>
      <c r="N23" s="32">
        <f t="shared" si="4"/>
        <v>-7.345849036943541</v>
      </c>
      <c r="O23" s="31">
        <f t="shared" si="5"/>
        <v>-10.197351877447455</v>
      </c>
      <c r="P23" s="6"/>
      <c r="Q23" s="33"/>
    </row>
    <row r="24" spans="1:17" ht="12.75">
      <c r="A24" s="7"/>
      <c r="B24" s="29" t="s">
        <v>29</v>
      </c>
      <c r="C24" s="63">
        <v>37672033</v>
      </c>
      <c r="D24" s="64">
        <v>25794031</v>
      </c>
      <c r="E24" s="65">
        <f t="shared" si="0"/>
        <v>-11878002</v>
      </c>
      <c r="F24" s="63">
        <v>40386164</v>
      </c>
      <c r="G24" s="64">
        <v>26980556</v>
      </c>
      <c r="H24" s="65">
        <f t="shared" si="1"/>
        <v>-13405608</v>
      </c>
      <c r="I24" s="65">
        <v>28221661</v>
      </c>
      <c r="J24" s="30">
        <f t="shared" si="2"/>
        <v>-31.530026531883742</v>
      </c>
      <c r="K24" s="31">
        <f t="shared" si="3"/>
        <v>-33.193565994532186</v>
      </c>
      <c r="L24" s="84">
        <v>33570306</v>
      </c>
      <c r="M24" s="85">
        <v>35114538</v>
      </c>
      <c r="N24" s="32">
        <f t="shared" si="4"/>
        <v>-35.38246568261844</v>
      </c>
      <c r="O24" s="31">
        <f t="shared" si="5"/>
        <v>-38.176803009625246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33570306</v>
      </c>
      <c r="M25" s="85">
        <v>35114538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47914332</v>
      </c>
      <c r="D26" s="67">
        <v>33570306</v>
      </c>
      <c r="E26" s="68">
        <f t="shared" si="0"/>
        <v>-14344026</v>
      </c>
      <c r="F26" s="66">
        <f>SUM(F22:F24)</f>
        <v>52100899</v>
      </c>
      <c r="G26" s="67">
        <v>35114538</v>
      </c>
      <c r="H26" s="68">
        <f t="shared" si="1"/>
        <v>-16986361</v>
      </c>
      <c r="I26" s="68">
        <v>36729806</v>
      </c>
      <c r="J26" s="43">
        <f t="shared" si="2"/>
        <v>-29.93681723455938</v>
      </c>
      <c r="K26" s="36">
        <f t="shared" si="3"/>
        <v>-32.60281746769859</v>
      </c>
      <c r="L26" s="89">
        <v>33570306</v>
      </c>
      <c r="M26" s="87">
        <v>35114538</v>
      </c>
      <c r="N26" s="37">
        <f t="shared" si="4"/>
        <v>-42.728314719561986</v>
      </c>
      <c r="O26" s="36">
        <f t="shared" si="5"/>
        <v>-48.3741548870727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97163</v>
      </c>
      <c r="D28" s="64">
        <v>0</v>
      </c>
      <c r="E28" s="65">
        <f t="shared" si="0"/>
        <v>-97163</v>
      </c>
      <c r="F28" s="63">
        <v>112356</v>
      </c>
      <c r="G28" s="64">
        <v>0</v>
      </c>
      <c r="H28" s="65">
        <f t="shared" si="1"/>
        <v>-112356</v>
      </c>
      <c r="I28" s="65">
        <v>0</v>
      </c>
      <c r="J28" s="30">
        <f t="shared" si="2"/>
        <v>-100</v>
      </c>
      <c r="K28" s="31">
        <f t="shared" si="3"/>
        <v>-100</v>
      </c>
      <c r="L28" s="84">
        <v>33640306</v>
      </c>
      <c r="M28" s="85">
        <v>35187758</v>
      </c>
      <c r="N28" s="32">
        <f t="shared" si="4"/>
        <v>-0.2888291206387956</v>
      </c>
      <c r="O28" s="31">
        <f t="shared" si="5"/>
        <v>-0.3193042307497966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33640306</v>
      </c>
      <c r="M29" s="85">
        <v>35187758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33640306</v>
      </c>
      <c r="M30" s="85">
        <v>35187758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10852501</v>
      </c>
      <c r="D31" s="64">
        <v>21676004</v>
      </c>
      <c r="E31" s="65">
        <f t="shared" si="0"/>
        <v>10823503</v>
      </c>
      <c r="F31" s="63">
        <v>12549432</v>
      </c>
      <c r="G31" s="64">
        <v>22673100</v>
      </c>
      <c r="H31" s="65">
        <f t="shared" si="1"/>
        <v>10123668</v>
      </c>
      <c r="I31" s="65">
        <v>23716061</v>
      </c>
      <c r="J31" s="30">
        <f t="shared" si="2"/>
        <v>99.73279891888515</v>
      </c>
      <c r="K31" s="31">
        <f t="shared" si="3"/>
        <v>80.67032834633471</v>
      </c>
      <c r="L31" s="84">
        <v>33640306</v>
      </c>
      <c r="M31" s="85">
        <v>35187758</v>
      </c>
      <c r="N31" s="32">
        <f t="shared" si="4"/>
        <v>32.174210900459705</v>
      </c>
      <c r="O31" s="31">
        <f t="shared" si="5"/>
        <v>28.770426351119045</v>
      </c>
      <c r="P31" s="6"/>
      <c r="Q31" s="33"/>
    </row>
    <row r="32" spans="1:17" ht="12.75">
      <c r="A32" s="7"/>
      <c r="B32" s="29" t="s">
        <v>36</v>
      </c>
      <c r="C32" s="63">
        <v>16167393</v>
      </c>
      <c r="D32" s="64">
        <v>11964302</v>
      </c>
      <c r="E32" s="65">
        <f t="shared" si="0"/>
        <v>-4203091</v>
      </c>
      <c r="F32" s="63">
        <v>18641836</v>
      </c>
      <c r="G32" s="64">
        <v>12514658</v>
      </c>
      <c r="H32" s="65">
        <f t="shared" si="1"/>
        <v>-6127178</v>
      </c>
      <c r="I32" s="65">
        <v>13090333</v>
      </c>
      <c r="J32" s="30">
        <f t="shared" si="2"/>
        <v>-25.99733302703782</v>
      </c>
      <c r="K32" s="31">
        <f t="shared" si="3"/>
        <v>-32.86788919288851</v>
      </c>
      <c r="L32" s="84">
        <v>33640306</v>
      </c>
      <c r="M32" s="85">
        <v>35187758</v>
      </c>
      <c r="N32" s="32">
        <f t="shared" si="4"/>
        <v>-12.494211556815209</v>
      </c>
      <c r="O32" s="31">
        <f t="shared" si="5"/>
        <v>-17.412811580663934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27117057</v>
      </c>
      <c r="D33" s="82">
        <v>33640306</v>
      </c>
      <c r="E33" s="83">
        <f t="shared" si="0"/>
        <v>6523249</v>
      </c>
      <c r="F33" s="81">
        <f>SUM(F28:F32)</f>
        <v>31303624</v>
      </c>
      <c r="G33" s="82">
        <v>35187758</v>
      </c>
      <c r="H33" s="83">
        <f t="shared" si="1"/>
        <v>3884134</v>
      </c>
      <c r="I33" s="83">
        <v>36806394</v>
      </c>
      <c r="J33" s="58">
        <f t="shared" si="2"/>
        <v>24.05588851327045</v>
      </c>
      <c r="K33" s="59">
        <f t="shared" si="3"/>
        <v>12.407937176858502</v>
      </c>
      <c r="L33" s="96">
        <v>33640306</v>
      </c>
      <c r="M33" s="97">
        <v>35187758</v>
      </c>
      <c r="N33" s="60">
        <f t="shared" si="4"/>
        <v>19.391170223005698</v>
      </c>
      <c r="O33" s="59">
        <f t="shared" si="5"/>
        <v>11.038310539705314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936891581</v>
      </c>
      <c r="M8" s="85">
        <v>997085682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450790836</v>
      </c>
      <c r="D9" s="64">
        <v>335018149</v>
      </c>
      <c r="E9" s="65">
        <f>($D9-$C9)</f>
        <v>-115772687</v>
      </c>
      <c r="F9" s="63">
        <v>545995851</v>
      </c>
      <c r="G9" s="64">
        <v>353263528</v>
      </c>
      <c r="H9" s="65">
        <f>($G9-$F9)</f>
        <v>-192732323</v>
      </c>
      <c r="I9" s="65">
        <v>413261046</v>
      </c>
      <c r="J9" s="30">
        <f>IF($C9=0,0,($E9/$C9)*100)</f>
        <v>-25.682129660683696</v>
      </c>
      <c r="K9" s="31">
        <f>IF($F9=0,0,($H9/$F9)*100)</f>
        <v>-35.29922849175644</v>
      </c>
      <c r="L9" s="84">
        <v>936891581</v>
      </c>
      <c r="M9" s="85">
        <v>997085682</v>
      </c>
      <c r="N9" s="32">
        <f>IF($L9=0,0,($E9/$L9)*100)</f>
        <v>-12.357106131365695</v>
      </c>
      <c r="O9" s="31">
        <f>IF($M9=0,0,($H9/$M9)*100)</f>
        <v>-19.329564798624798</v>
      </c>
      <c r="P9" s="6"/>
      <c r="Q9" s="33"/>
    </row>
    <row r="10" spans="1:17" ht="12.75">
      <c r="A10" s="3"/>
      <c r="B10" s="29" t="s">
        <v>17</v>
      </c>
      <c r="C10" s="63">
        <v>596438646</v>
      </c>
      <c r="D10" s="64">
        <v>601873432</v>
      </c>
      <c r="E10" s="65">
        <f aca="true" t="shared" si="0" ref="E10:E33">($D10-$C10)</f>
        <v>5434786</v>
      </c>
      <c r="F10" s="63">
        <v>642607048</v>
      </c>
      <c r="G10" s="64">
        <v>643822154</v>
      </c>
      <c r="H10" s="65">
        <f aca="true" t="shared" si="1" ref="H10:H33">($G10-$F10)</f>
        <v>1215106</v>
      </c>
      <c r="I10" s="65">
        <v>697330260</v>
      </c>
      <c r="J10" s="30">
        <f aca="true" t="shared" si="2" ref="J10:J33">IF($C10=0,0,($E10/$C10)*100)</f>
        <v>0.9112062131533979</v>
      </c>
      <c r="K10" s="31">
        <f aca="true" t="shared" si="3" ref="K10:K33">IF($F10=0,0,($H10/$F10)*100)</f>
        <v>0.189090051810325</v>
      </c>
      <c r="L10" s="84">
        <v>936891581</v>
      </c>
      <c r="M10" s="85">
        <v>997085682</v>
      </c>
      <c r="N10" s="32">
        <f aca="true" t="shared" si="4" ref="N10:N33">IF($L10=0,0,($E10/$L10)*100)</f>
        <v>0.5800869716642272</v>
      </c>
      <c r="O10" s="31">
        <f aca="true" t="shared" si="5" ref="O10:O33">IF($M10=0,0,($H10/$M10)*100)</f>
        <v>0.12186575556502675</v>
      </c>
      <c r="P10" s="6"/>
      <c r="Q10" s="33"/>
    </row>
    <row r="11" spans="1:17" ht="16.5">
      <c r="A11" s="7"/>
      <c r="B11" s="34" t="s">
        <v>18</v>
      </c>
      <c r="C11" s="66">
        <f>SUM(C8:C10)</f>
        <v>1047229482</v>
      </c>
      <c r="D11" s="67">
        <v>936891581</v>
      </c>
      <c r="E11" s="68">
        <f t="shared" si="0"/>
        <v>-110337901</v>
      </c>
      <c r="F11" s="66">
        <f>SUM(F8:F10)</f>
        <v>1188602899</v>
      </c>
      <c r="G11" s="67">
        <v>997085682</v>
      </c>
      <c r="H11" s="68">
        <f t="shared" si="1"/>
        <v>-191517217</v>
      </c>
      <c r="I11" s="68">
        <v>1110591306</v>
      </c>
      <c r="J11" s="35">
        <f t="shared" si="2"/>
        <v>-10.536172147223793</v>
      </c>
      <c r="K11" s="36">
        <f t="shared" si="3"/>
        <v>-16.11280076475735</v>
      </c>
      <c r="L11" s="86">
        <v>936891581</v>
      </c>
      <c r="M11" s="87">
        <v>997085682</v>
      </c>
      <c r="N11" s="37">
        <f t="shared" si="4"/>
        <v>-11.777019159701469</v>
      </c>
      <c r="O11" s="36">
        <f t="shared" si="5"/>
        <v>-19.207699043059772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300486748</v>
      </c>
      <c r="D13" s="64">
        <v>249673135</v>
      </c>
      <c r="E13" s="65">
        <f t="shared" si="0"/>
        <v>-50813613</v>
      </c>
      <c r="F13" s="63">
        <v>318526495</v>
      </c>
      <c r="G13" s="64">
        <v>265227649</v>
      </c>
      <c r="H13" s="65">
        <f t="shared" si="1"/>
        <v>-53298846</v>
      </c>
      <c r="I13" s="65">
        <v>335901281</v>
      </c>
      <c r="J13" s="30">
        <f t="shared" si="2"/>
        <v>-16.91043393367883</v>
      </c>
      <c r="K13" s="31">
        <f t="shared" si="3"/>
        <v>-16.732939594240033</v>
      </c>
      <c r="L13" s="84">
        <v>812165970</v>
      </c>
      <c r="M13" s="85">
        <v>934148801</v>
      </c>
      <c r="N13" s="32">
        <f t="shared" si="4"/>
        <v>-6.25655529497253</v>
      </c>
      <c r="O13" s="31">
        <f t="shared" si="5"/>
        <v>-5.705605567650887</v>
      </c>
      <c r="P13" s="6"/>
      <c r="Q13" s="33"/>
    </row>
    <row r="14" spans="1:17" ht="12.75">
      <c r="A14" s="3"/>
      <c r="B14" s="29" t="s">
        <v>21</v>
      </c>
      <c r="C14" s="63">
        <v>128891468</v>
      </c>
      <c r="D14" s="64">
        <v>83747055</v>
      </c>
      <c r="E14" s="65">
        <f t="shared" si="0"/>
        <v>-45144413</v>
      </c>
      <c r="F14" s="63">
        <v>162540499</v>
      </c>
      <c r="G14" s="64">
        <v>114687421</v>
      </c>
      <c r="H14" s="65">
        <f t="shared" si="1"/>
        <v>-47853078</v>
      </c>
      <c r="I14" s="65">
        <v>102438440</v>
      </c>
      <c r="J14" s="30">
        <f t="shared" si="2"/>
        <v>-35.025136807348645</v>
      </c>
      <c r="K14" s="31">
        <f t="shared" si="3"/>
        <v>-29.44071065021155</v>
      </c>
      <c r="L14" s="84">
        <v>812165970</v>
      </c>
      <c r="M14" s="85">
        <v>934148801</v>
      </c>
      <c r="N14" s="32">
        <f t="shared" si="4"/>
        <v>-5.558520630949361</v>
      </c>
      <c r="O14" s="31">
        <f t="shared" si="5"/>
        <v>-5.122639770962999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812165970</v>
      </c>
      <c r="M15" s="85">
        <v>934148801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150337500</v>
      </c>
      <c r="D16" s="64">
        <v>154532000</v>
      </c>
      <c r="E16" s="65">
        <f t="shared" si="0"/>
        <v>4194500</v>
      </c>
      <c r="F16" s="63">
        <v>158606063</v>
      </c>
      <c r="G16" s="64">
        <v>162752233</v>
      </c>
      <c r="H16" s="65">
        <f t="shared" si="1"/>
        <v>4146170</v>
      </c>
      <c r="I16" s="65">
        <v>165901942</v>
      </c>
      <c r="J16" s="30">
        <f t="shared" si="2"/>
        <v>2.7900557079903554</v>
      </c>
      <c r="K16" s="31">
        <f t="shared" si="3"/>
        <v>2.6141308355910704</v>
      </c>
      <c r="L16" s="84">
        <v>812165970</v>
      </c>
      <c r="M16" s="85">
        <v>934148801</v>
      </c>
      <c r="N16" s="32">
        <f t="shared" si="4"/>
        <v>0.5164584770770437</v>
      </c>
      <c r="O16" s="31">
        <f t="shared" si="5"/>
        <v>0.44384470606412524</v>
      </c>
      <c r="P16" s="6"/>
      <c r="Q16" s="33"/>
    </row>
    <row r="17" spans="1:17" ht="12.75">
      <c r="A17" s="3"/>
      <c r="B17" s="29" t="s">
        <v>23</v>
      </c>
      <c r="C17" s="63">
        <v>398388657</v>
      </c>
      <c r="D17" s="64">
        <v>324213780</v>
      </c>
      <c r="E17" s="65">
        <f t="shared" si="0"/>
        <v>-74174877</v>
      </c>
      <c r="F17" s="63">
        <v>423092668</v>
      </c>
      <c r="G17" s="64">
        <v>391481498</v>
      </c>
      <c r="H17" s="65">
        <f t="shared" si="1"/>
        <v>-31611170</v>
      </c>
      <c r="I17" s="65">
        <v>419481511</v>
      </c>
      <c r="J17" s="42">
        <f t="shared" si="2"/>
        <v>-18.61872211888804</v>
      </c>
      <c r="K17" s="31">
        <f t="shared" si="3"/>
        <v>-7.471453038746585</v>
      </c>
      <c r="L17" s="88">
        <v>812165970</v>
      </c>
      <c r="M17" s="85">
        <v>934148801</v>
      </c>
      <c r="N17" s="32">
        <f t="shared" si="4"/>
        <v>-9.132970321324839</v>
      </c>
      <c r="O17" s="31">
        <f t="shared" si="5"/>
        <v>-3.3839544584503516</v>
      </c>
      <c r="P17" s="6"/>
      <c r="Q17" s="33"/>
    </row>
    <row r="18" spans="1:17" ht="16.5">
      <c r="A18" s="3"/>
      <c r="B18" s="34" t="s">
        <v>24</v>
      </c>
      <c r="C18" s="66">
        <f>SUM(C13:C17)</f>
        <v>978104373</v>
      </c>
      <c r="D18" s="67">
        <v>812165970</v>
      </c>
      <c r="E18" s="68">
        <f t="shared" si="0"/>
        <v>-165938403</v>
      </c>
      <c r="F18" s="66">
        <f>SUM(F13:F17)</f>
        <v>1062765725</v>
      </c>
      <c r="G18" s="67">
        <v>934148801</v>
      </c>
      <c r="H18" s="68">
        <f t="shared" si="1"/>
        <v>-128616924</v>
      </c>
      <c r="I18" s="68">
        <v>1023723174</v>
      </c>
      <c r="J18" s="43">
        <f t="shared" si="2"/>
        <v>-16.96530631910384</v>
      </c>
      <c r="K18" s="36">
        <f t="shared" si="3"/>
        <v>-12.102095595903792</v>
      </c>
      <c r="L18" s="89">
        <v>812165970</v>
      </c>
      <c r="M18" s="87">
        <v>934148801</v>
      </c>
      <c r="N18" s="37">
        <f t="shared" si="4"/>
        <v>-20.431587770169685</v>
      </c>
      <c r="O18" s="36">
        <f t="shared" si="5"/>
        <v>-13.768355091000112</v>
      </c>
      <c r="P18" s="6"/>
      <c r="Q18" s="38"/>
    </row>
    <row r="19" spans="1:17" ht="16.5">
      <c r="A19" s="44"/>
      <c r="B19" s="45" t="s">
        <v>25</v>
      </c>
      <c r="C19" s="72">
        <f>C11-C18</f>
        <v>69125109</v>
      </c>
      <c r="D19" s="73">
        <v>124725611</v>
      </c>
      <c r="E19" s="74">
        <f t="shared" si="0"/>
        <v>55600502</v>
      </c>
      <c r="F19" s="75">
        <f>F11-F18</f>
        <v>125837174</v>
      </c>
      <c r="G19" s="76">
        <v>62936881</v>
      </c>
      <c r="H19" s="77">
        <f t="shared" si="1"/>
        <v>-62900293</v>
      </c>
      <c r="I19" s="77">
        <v>86868132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175245000</v>
      </c>
      <c r="M22" s="85">
        <v>250736522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175245000</v>
      </c>
      <c r="M23" s="85">
        <v>250736522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181944000</v>
      </c>
      <c r="D24" s="64">
        <v>175245000</v>
      </c>
      <c r="E24" s="65">
        <f t="shared" si="0"/>
        <v>-6699000</v>
      </c>
      <c r="F24" s="63">
        <v>173487522</v>
      </c>
      <c r="G24" s="64">
        <v>250736522</v>
      </c>
      <c r="H24" s="65">
        <f t="shared" si="1"/>
        <v>77249000</v>
      </c>
      <c r="I24" s="65">
        <v>242657949</v>
      </c>
      <c r="J24" s="30">
        <f t="shared" si="2"/>
        <v>-3.681902123730379</v>
      </c>
      <c r="K24" s="31">
        <f t="shared" si="3"/>
        <v>44.52712166815086</v>
      </c>
      <c r="L24" s="84">
        <v>175245000</v>
      </c>
      <c r="M24" s="85">
        <v>250736522</v>
      </c>
      <c r="N24" s="32">
        <f t="shared" si="4"/>
        <v>-3.8226482923906535</v>
      </c>
      <c r="O24" s="31">
        <f t="shared" si="5"/>
        <v>30.808834462496055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175245000</v>
      </c>
      <c r="M25" s="85">
        <v>250736522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181944000</v>
      </c>
      <c r="D26" s="67">
        <v>175245000</v>
      </c>
      <c r="E26" s="68">
        <f t="shared" si="0"/>
        <v>-6699000</v>
      </c>
      <c r="F26" s="66">
        <f>SUM(F22:F24)</f>
        <v>173487522</v>
      </c>
      <c r="G26" s="67">
        <v>250736522</v>
      </c>
      <c r="H26" s="68">
        <f t="shared" si="1"/>
        <v>77249000</v>
      </c>
      <c r="I26" s="68">
        <v>242657949</v>
      </c>
      <c r="J26" s="43">
        <f t="shared" si="2"/>
        <v>-3.681902123730379</v>
      </c>
      <c r="K26" s="36">
        <f t="shared" si="3"/>
        <v>44.52712166815086</v>
      </c>
      <c r="L26" s="89">
        <v>175245000</v>
      </c>
      <c r="M26" s="87">
        <v>250736522</v>
      </c>
      <c r="N26" s="37">
        <f t="shared" si="4"/>
        <v>-3.8226482923906535</v>
      </c>
      <c r="O26" s="36">
        <f t="shared" si="5"/>
        <v>30.808834462496055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181944000</v>
      </c>
      <c r="D28" s="64">
        <v>175245000</v>
      </c>
      <c r="E28" s="65">
        <f t="shared" si="0"/>
        <v>-6699000</v>
      </c>
      <c r="F28" s="63">
        <v>173487522</v>
      </c>
      <c r="G28" s="64">
        <v>250736522</v>
      </c>
      <c r="H28" s="65">
        <f t="shared" si="1"/>
        <v>77249000</v>
      </c>
      <c r="I28" s="65">
        <v>242657949</v>
      </c>
      <c r="J28" s="30">
        <f t="shared" si="2"/>
        <v>-3.681902123730379</v>
      </c>
      <c r="K28" s="31">
        <f t="shared" si="3"/>
        <v>44.52712166815086</v>
      </c>
      <c r="L28" s="84">
        <v>175245000</v>
      </c>
      <c r="M28" s="85">
        <v>250736522</v>
      </c>
      <c r="N28" s="32">
        <f t="shared" si="4"/>
        <v>-3.8226482923906535</v>
      </c>
      <c r="O28" s="31">
        <f t="shared" si="5"/>
        <v>30.808834462496055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175245000</v>
      </c>
      <c r="M29" s="85">
        <v>250736522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175245000</v>
      </c>
      <c r="M30" s="85">
        <v>250736522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175245000</v>
      </c>
      <c r="M31" s="85">
        <v>250736522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0</v>
      </c>
      <c r="E32" s="65">
        <f t="shared" si="0"/>
        <v>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175245000</v>
      </c>
      <c r="M32" s="85">
        <v>250736522</v>
      </c>
      <c r="N32" s="32">
        <f t="shared" si="4"/>
        <v>0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181944000</v>
      </c>
      <c r="D33" s="82">
        <v>175245000</v>
      </c>
      <c r="E33" s="83">
        <f t="shared" si="0"/>
        <v>-6699000</v>
      </c>
      <c r="F33" s="81">
        <f>SUM(F28:F32)</f>
        <v>173487522</v>
      </c>
      <c r="G33" s="82">
        <v>250736522</v>
      </c>
      <c r="H33" s="83">
        <f t="shared" si="1"/>
        <v>77249000</v>
      </c>
      <c r="I33" s="83">
        <v>242657949</v>
      </c>
      <c r="J33" s="58">
        <f t="shared" si="2"/>
        <v>-3.681902123730379</v>
      </c>
      <c r="K33" s="59">
        <f t="shared" si="3"/>
        <v>44.52712166815086</v>
      </c>
      <c r="L33" s="96">
        <v>175245000</v>
      </c>
      <c r="M33" s="97">
        <v>250736522</v>
      </c>
      <c r="N33" s="60">
        <f t="shared" si="4"/>
        <v>-3.8226482923906535</v>
      </c>
      <c r="O33" s="59">
        <f t="shared" si="5"/>
        <v>30.808834462496055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33740607</v>
      </c>
      <c r="D8" s="64">
        <v>31062373</v>
      </c>
      <c r="E8" s="65">
        <f>($D8-$C8)</f>
        <v>-2678234</v>
      </c>
      <c r="F8" s="63">
        <v>35562600</v>
      </c>
      <c r="G8" s="64">
        <v>32491243</v>
      </c>
      <c r="H8" s="65">
        <f>($G8-$F8)</f>
        <v>-3071357</v>
      </c>
      <c r="I8" s="65">
        <v>33985838</v>
      </c>
      <c r="J8" s="30">
        <f>IF($C8=0,0,($E8/$C8)*100)</f>
        <v>-7.9377173030704515</v>
      </c>
      <c r="K8" s="31">
        <f>IF($F8=0,0,($H8/$F8)*100)</f>
        <v>-8.6364804598089</v>
      </c>
      <c r="L8" s="84">
        <v>195754040</v>
      </c>
      <c r="M8" s="85">
        <v>196949827</v>
      </c>
      <c r="N8" s="32">
        <f>IF($L8=0,0,($E8/$L8)*100)</f>
        <v>-1.3681628231018883</v>
      </c>
      <c r="O8" s="31">
        <f>IF($M8=0,0,($H8/$M8)*100)</f>
        <v>-1.5594616389279692</v>
      </c>
      <c r="P8" s="6"/>
      <c r="Q8" s="33"/>
    </row>
    <row r="9" spans="1:17" ht="12.75">
      <c r="A9" s="3"/>
      <c r="B9" s="29" t="s">
        <v>16</v>
      </c>
      <c r="C9" s="63">
        <v>2869553</v>
      </c>
      <c r="D9" s="64">
        <v>2845050</v>
      </c>
      <c r="E9" s="65">
        <f>($D9-$C9)</f>
        <v>-24503</v>
      </c>
      <c r="F9" s="63">
        <v>3024509</v>
      </c>
      <c r="G9" s="64">
        <v>2975923</v>
      </c>
      <c r="H9" s="65">
        <f>($G9-$F9)</f>
        <v>-48586</v>
      </c>
      <c r="I9" s="65">
        <v>3112815</v>
      </c>
      <c r="J9" s="30">
        <f>IF($C9=0,0,($E9/$C9)*100)</f>
        <v>-0.8538960597695879</v>
      </c>
      <c r="K9" s="31">
        <f>IF($F9=0,0,($H9/$F9)*100)</f>
        <v>-1.6064095031623316</v>
      </c>
      <c r="L9" s="84">
        <v>195754040</v>
      </c>
      <c r="M9" s="85">
        <v>196949827</v>
      </c>
      <c r="N9" s="32">
        <f>IF($L9=0,0,($E9/$L9)*100)</f>
        <v>-0.01251723846925458</v>
      </c>
      <c r="O9" s="31">
        <f>IF($M9=0,0,($H9/$M9)*100)</f>
        <v>-0.02466922705141549</v>
      </c>
      <c r="P9" s="6"/>
      <c r="Q9" s="33"/>
    </row>
    <row r="10" spans="1:17" ht="12.75">
      <c r="A10" s="3"/>
      <c r="B10" s="29" t="s">
        <v>17</v>
      </c>
      <c r="C10" s="63">
        <v>151896484</v>
      </c>
      <c r="D10" s="64">
        <v>161846617</v>
      </c>
      <c r="E10" s="65">
        <f aca="true" t="shared" si="0" ref="E10:E33">($D10-$C10)</f>
        <v>9950133</v>
      </c>
      <c r="F10" s="63">
        <v>161398007</v>
      </c>
      <c r="G10" s="64">
        <v>161482661</v>
      </c>
      <c r="H10" s="65">
        <f aca="true" t="shared" si="1" ref="H10:H33">($G10-$F10)</f>
        <v>84654</v>
      </c>
      <c r="I10" s="65">
        <v>169329615</v>
      </c>
      <c r="J10" s="30">
        <f aca="true" t="shared" si="2" ref="J10:J33">IF($C10=0,0,($E10/$C10)*100)</f>
        <v>6.550601263423584</v>
      </c>
      <c r="K10" s="31">
        <f aca="true" t="shared" si="3" ref="K10:K33">IF($F10=0,0,($H10/$F10)*100)</f>
        <v>0.052450461795355376</v>
      </c>
      <c r="L10" s="84">
        <v>195754040</v>
      </c>
      <c r="M10" s="85">
        <v>196949827</v>
      </c>
      <c r="N10" s="32">
        <f aca="true" t="shared" si="4" ref="N10:N33">IF($L10=0,0,($E10/$L10)*100)</f>
        <v>5.08297708696076</v>
      </c>
      <c r="O10" s="31">
        <f aca="true" t="shared" si="5" ref="O10:O33">IF($M10=0,0,($H10/$M10)*100)</f>
        <v>0.04298252061932504</v>
      </c>
      <c r="P10" s="6"/>
      <c r="Q10" s="33"/>
    </row>
    <row r="11" spans="1:17" ht="16.5">
      <c r="A11" s="7"/>
      <c r="B11" s="34" t="s">
        <v>18</v>
      </c>
      <c r="C11" s="66">
        <f>SUM(C8:C10)</f>
        <v>188506644</v>
      </c>
      <c r="D11" s="67">
        <v>195754040</v>
      </c>
      <c r="E11" s="68">
        <f t="shared" si="0"/>
        <v>7247396</v>
      </c>
      <c r="F11" s="66">
        <f>SUM(F8:F10)</f>
        <v>199985116</v>
      </c>
      <c r="G11" s="67">
        <v>196949827</v>
      </c>
      <c r="H11" s="68">
        <f t="shared" si="1"/>
        <v>-3035289</v>
      </c>
      <c r="I11" s="68">
        <v>206428268</v>
      </c>
      <c r="J11" s="35">
        <f t="shared" si="2"/>
        <v>3.84463690308974</v>
      </c>
      <c r="K11" s="36">
        <f t="shared" si="3"/>
        <v>-1.5177574515095413</v>
      </c>
      <c r="L11" s="86">
        <v>195754040</v>
      </c>
      <c r="M11" s="87">
        <v>196949827</v>
      </c>
      <c r="N11" s="37">
        <f t="shared" si="4"/>
        <v>3.7022970253896164</v>
      </c>
      <c r="O11" s="36">
        <f t="shared" si="5"/>
        <v>-1.5411483453600596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93696752</v>
      </c>
      <c r="D13" s="64">
        <v>94555376</v>
      </c>
      <c r="E13" s="65">
        <f t="shared" si="0"/>
        <v>858624</v>
      </c>
      <c r="F13" s="63">
        <v>98756140</v>
      </c>
      <c r="G13" s="64">
        <v>97936440</v>
      </c>
      <c r="H13" s="65">
        <f t="shared" si="1"/>
        <v>-819700</v>
      </c>
      <c r="I13" s="65">
        <v>102441411</v>
      </c>
      <c r="J13" s="30">
        <f t="shared" si="2"/>
        <v>0.9163860877482711</v>
      </c>
      <c r="K13" s="31">
        <f t="shared" si="3"/>
        <v>-0.8300243407650401</v>
      </c>
      <c r="L13" s="84">
        <v>211894029</v>
      </c>
      <c r="M13" s="85">
        <v>211453601</v>
      </c>
      <c r="N13" s="32">
        <f t="shared" si="4"/>
        <v>0.40521387226064787</v>
      </c>
      <c r="O13" s="31">
        <f t="shared" si="5"/>
        <v>-0.387650054727609</v>
      </c>
      <c r="P13" s="6"/>
      <c r="Q13" s="33"/>
    </row>
    <row r="14" spans="1:17" ht="12.75">
      <c r="A14" s="3"/>
      <c r="B14" s="29" t="s">
        <v>21</v>
      </c>
      <c r="C14" s="63">
        <v>8091730</v>
      </c>
      <c r="D14" s="64">
        <v>8306080</v>
      </c>
      <c r="E14" s="65">
        <f t="shared" si="0"/>
        <v>214350</v>
      </c>
      <c r="F14" s="63">
        <v>8528683</v>
      </c>
      <c r="G14" s="64">
        <v>9703753</v>
      </c>
      <c r="H14" s="65">
        <f t="shared" si="1"/>
        <v>1175070</v>
      </c>
      <c r="I14" s="65">
        <v>10309413</v>
      </c>
      <c r="J14" s="30">
        <f t="shared" si="2"/>
        <v>2.64900089350485</v>
      </c>
      <c r="K14" s="31">
        <f t="shared" si="3"/>
        <v>13.777859957979445</v>
      </c>
      <c r="L14" s="84">
        <v>211894029</v>
      </c>
      <c r="M14" s="85">
        <v>211453601</v>
      </c>
      <c r="N14" s="32">
        <f t="shared" si="4"/>
        <v>0.10115905625637049</v>
      </c>
      <c r="O14" s="31">
        <f t="shared" si="5"/>
        <v>0.5557105646075047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211894029</v>
      </c>
      <c r="M15" s="85">
        <v>211453601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211894029</v>
      </c>
      <c r="M16" s="85">
        <v>211453601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94953796</v>
      </c>
      <c r="D17" s="64">
        <v>109032573</v>
      </c>
      <c r="E17" s="65">
        <f t="shared" si="0"/>
        <v>14078777</v>
      </c>
      <c r="F17" s="63">
        <v>99586542</v>
      </c>
      <c r="G17" s="64">
        <v>103813408</v>
      </c>
      <c r="H17" s="65">
        <f t="shared" si="1"/>
        <v>4226866</v>
      </c>
      <c r="I17" s="65">
        <v>108263273</v>
      </c>
      <c r="J17" s="42">
        <f t="shared" si="2"/>
        <v>14.826976480224129</v>
      </c>
      <c r="K17" s="31">
        <f t="shared" si="3"/>
        <v>4.244414872844968</v>
      </c>
      <c r="L17" s="88">
        <v>211894029</v>
      </c>
      <c r="M17" s="85">
        <v>211453601</v>
      </c>
      <c r="N17" s="32">
        <f t="shared" si="4"/>
        <v>6.644253765168625</v>
      </c>
      <c r="O17" s="31">
        <f t="shared" si="5"/>
        <v>1.9989567356670364</v>
      </c>
      <c r="P17" s="6"/>
      <c r="Q17" s="33"/>
    </row>
    <row r="18" spans="1:17" ht="16.5">
      <c r="A18" s="3"/>
      <c r="B18" s="34" t="s">
        <v>24</v>
      </c>
      <c r="C18" s="66">
        <f>SUM(C13:C17)</f>
        <v>196742278</v>
      </c>
      <c r="D18" s="67">
        <v>211894029</v>
      </c>
      <c r="E18" s="68">
        <f t="shared" si="0"/>
        <v>15151751</v>
      </c>
      <c r="F18" s="66">
        <f>SUM(F13:F17)</f>
        <v>206871365</v>
      </c>
      <c r="G18" s="67">
        <v>211453601</v>
      </c>
      <c r="H18" s="68">
        <f t="shared" si="1"/>
        <v>4582236</v>
      </c>
      <c r="I18" s="68">
        <v>221014097</v>
      </c>
      <c r="J18" s="43">
        <f t="shared" si="2"/>
        <v>7.701319286340682</v>
      </c>
      <c r="K18" s="36">
        <f t="shared" si="3"/>
        <v>2.2150170469460573</v>
      </c>
      <c r="L18" s="89">
        <v>211894029</v>
      </c>
      <c r="M18" s="87">
        <v>211453601</v>
      </c>
      <c r="N18" s="37">
        <f t="shared" si="4"/>
        <v>7.150626693685644</v>
      </c>
      <c r="O18" s="36">
        <f t="shared" si="5"/>
        <v>2.167017245546932</v>
      </c>
      <c r="P18" s="6"/>
      <c r="Q18" s="38"/>
    </row>
    <row r="19" spans="1:17" ht="16.5">
      <c r="A19" s="44"/>
      <c r="B19" s="45" t="s">
        <v>25</v>
      </c>
      <c r="C19" s="72">
        <f>C11-C18</f>
        <v>-8235634</v>
      </c>
      <c r="D19" s="73">
        <v>-16139989</v>
      </c>
      <c r="E19" s="74">
        <f t="shared" si="0"/>
        <v>-7904355</v>
      </c>
      <c r="F19" s="75">
        <f>F11-F18</f>
        <v>-6886249</v>
      </c>
      <c r="G19" s="76">
        <v>-14503774</v>
      </c>
      <c r="H19" s="77">
        <f t="shared" si="1"/>
        <v>-7617525</v>
      </c>
      <c r="I19" s="77">
        <v>-14585829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40396000</v>
      </c>
      <c r="M22" s="85">
        <v>30304000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363146032</v>
      </c>
      <c r="D23" s="64">
        <v>2260000</v>
      </c>
      <c r="E23" s="65">
        <f t="shared" si="0"/>
        <v>-360886032</v>
      </c>
      <c r="F23" s="63">
        <v>365819982</v>
      </c>
      <c r="G23" s="64">
        <v>0</v>
      </c>
      <c r="H23" s="65">
        <f t="shared" si="1"/>
        <v>-365819982</v>
      </c>
      <c r="I23" s="65">
        <v>0</v>
      </c>
      <c r="J23" s="30">
        <f t="shared" si="2"/>
        <v>-99.37766083039563</v>
      </c>
      <c r="K23" s="31">
        <f t="shared" si="3"/>
        <v>-100</v>
      </c>
      <c r="L23" s="84">
        <v>40396000</v>
      </c>
      <c r="M23" s="85">
        <v>30304000</v>
      </c>
      <c r="N23" s="32">
        <f t="shared" si="4"/>
        <v>-893.3707099712842</v>
      </c>
      <c r="O23" s="31">
        <f t="shared" si="5"/>
        <v>-1207.16731124604</v>
      </c>
      <c r="P23" s="6"/>
      <c r="Q23" s="33"/>
    </row>
    <row r="24" spans="1:17" ht="12.75">
      <c r="A24" s="7"/>
      <c r="B24" s="29" t="s">
        <v>29</v>
      </c>
      <c r="C24" s="63">
        <v>29710000</v>
      </c>
      <c r="D24" s="64">
        <v>38136000</v>
      </c>
      <c r="E24" s="65">
        <f t="shared" si="0"/>
        <v>8426000</v>
      </c>
      <c r="F24" s="63">
        <v>31374000</v>
      </c>
      <c r="G24" s="64">
        <v>30304000</v>
      </c>
      <c r="H24" s="65">
        <f t="shared" si="1"/>
        <v>-1070000</v>
      </c>
      <c r="I24" s="65">
        <v>31891000</v>
      </c>
      <c r="J24" s="30">
        <f t="shared" si="2"/>
        <v>28.360821272298892</v>
      </c>
      <c r="K24" s="31">
        <f t="shared" si="3"/>
        <v>-3.4104672658889528</v>
      </c>
      <c r="L24" s="84">
        <v>40396000</v>
      </c>
      <c r="M24" s="85">
        <v>30304000</v>
      </c>
      <c r="N24" s="32">
        <f t="shared" si="4"/>
        <v>20.85850084166749</v>
      </c>
      <c r="O24" s="31">
        <f t="shared" si="5"/>
        <v>-3.5308870116156283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40396000</v>
      </c>
      <c r="M25" s="85">
        <v>30304000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392856032</v>
      </c>
      <c r="D26" s="67">
        <v>40396000</v>
      </c>
      <c r="E26" s="68">
        <f t="shared" si="0"/>
        <v>-352460032</v>
      </c>
      <c r="F26" s="66">
        <f>SUM(F22:F24)</f>
        <v>397193982</v>
      </c>
      <c r="G26" s="67">
        <v>30304000</v>
      </c>
      <c r="H26" s="68">
        <f t="shared" si="1"/>
        <v>-366889982</v>
      </c>
      <c r="I26" s="68">
        <v>31891000</v>
      </c>
      <c r="J26" s="43">
        <f t="shared" si="2"/>
        <v>-89.71735274259451</v>
      </c>
      <c r="K26" s="36">
        <f t="shared" si="3"/>
        <v>-92.37047856379657</v>
      </c>
      <c r="L26" s="89">
        <v>40396000</v>
      </c>
      <c r="M26" s="87">
        <v>30304000</v>
      </c>
      <c r="N26" s="37">
        <f t="shared" si="4"/>
        <v>-872.5122091296167</v>
      </c>
      <c r="O26" s="36">
        <f t="shared" si="5"/>
        <v>-1210.6981982576558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40846000</v>
      </c>
      <c r="M28" s="85">
        <v>30304000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40846000</v>
      </c>
      <c r="M29" s="85">
        <v>30304000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40846000</v>
      </c>
      <c r="M30" s="85">
        <v>30304000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29710000</v>
      </c>
      <c r="D31" s="64">
        <v>28136000</v>
      </c>
      <c r="E31" s="65">
        <f t="shared" si="0"/>
        <v>-1574000</v>
      </c>
      <c r="F31" s="63">
        <v>31374000</v>
      </c>
      <c r="G31" s="64">
        <v>30304000</v>
      </c>
      <c r="H31" s="65">
        <f t="shared" si="1"/>
        <v>-1070000</v>
      </c>
      <c r="I31" s="65">
        <v>31891000</v>
      </c>
      <c r="J31" s="30">
        <f t="shared" si="2"/>
        <v>-5.297879501851228</v>
      </c>
      <c r="K31" s="31">
        <f t="shared" si="3"/>
        <v>-3.4104672658889528</v>
      </c>
      <c r="L31" s="84">
        <v>40846000</v>
      </c>
      <c r="M31" s="85">
        <v>30304000</v>
      </c>
      <c r="N31" s="32">
        <f t="shared" si="4"/>
        <v>-3.853498506585712</v>
      </c>
      <c r="O31" s="31">
        <f t="shared" si="5"/>
        <v>-3.5308870116156283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12710000</v>
      </c>
      <c r="E32" s="65">
        <f t="shared" si="0"/>
        <v>12710000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40846000</v>
      </c>
      <c r="M32" s="85">
        <v>30304000</v>
      </c>
      <c r="N32" s="32">
        <f t="shared" si="4"/>
        <v>31.116878029672428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29710000</v>
      </c>
      <c r="D33" s="82">
        <v>40846000</v>
      </c>
      <c r="E33" s="83">
        <f t="shared" si="0"/>
        <v>11136000</v>
      </c>
      <c r="F33" s="81">
        <f>SUM(F28:F32)</f>
        <v>31374000</v>
      </c>
      <c r="G33" s="82">
        <v>30304000</v>
      </c>
      <c r="H33" s="83">
        <f t="shared" si="1"/>
        <v>-1070000</v>
      </c>
      <c r="I33" s="83">
        <v>31891000</v>
      </c>
      <c r="J33" s="58">
        <f t="shared" si="2"/>
        <v>37.48232918209357</v>
      </c>
      <c r="K33" s="59">
        <f t="shared" si="3"/>
        <v>-3.4104672658889528</v>
      </c>
      <c r="L33" s="96">
        <v>40846000</v>
      </c>
      <c r="M33" s="97">
        <v>30304000</v>
      </c>
      <c r="N33" s="60">
        <f t="shared" si="4"/>
        <v>27.263379523086716</v>
      </c>
      <c r="O33" s="59">
        <f t="shared" si="5"/>
        <v>-3.5308870116156283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133519224</v>
      </c>
      <c r="D8" s="64">
        <v>116562766</v>
      </c>
      <c r="E8" s="65">
        <f>($D8-$C8)</f>
        <v>-16956458</v>
      </c>
      <c r="F8" s="63">
        <v>133519224</v>
      </c>
      <c r="G8" s="64">
        <v>121924655</v>
      </c>
      <c r="H8" s="65">
        <f>($G8-$F8)</f>
        <v>-11594569</v>
      </c>
      <c r="I8" s="65">
        <v>127533188</v>
      </c>
      <c r="J8" s="30">
        <f>IF($C8=0,0,($E8/$C8)*100)</f>
        <v>-12.699637918806358</v>
      </c>
      <c r="K8" s="31">
        <f>IF($F8=0,0,($H8/$F8)*100)</f>
        <v>-8.683819941913383</v>
      </c>
      <c r="L8" s="84">
        <v>680895889</v>
      </c>
      <c r="M8" s="85">
        <v>712217103</v>
      </c>
      <c r="N8" s="32">
        <f>IF($L8=0,0,($E8/$L8)*100)</f>
        <v>-2.4903158139055823</v>
      </c>
      <c r="O8" s="31">
        <f>IF($M8=0,0,($H8/$M8)*100)</f>
        <v>-1.6279543065115076</v>
      </c>
      <c r="P8" s="6"/>
      <c r="Q8" s="33"/>
    </row>
    <row r="9" spans="1:17" ht="12.75">
      <c r="A9" s="3"/>
      <c r="B9" s="29" t="s">
        <v>16</v>
      </c>
      <c r="C9" s="63">
        <v>281845812</v>
      </c>
      <c r="D9" s="64">
        <v>267696826</v>
      </c>
      <c r="E9" s="65">
        <f>($D9-$C9)</f>
        <v>-14148986</v>
      </c>
      <c r="F9" s="63">
        <v>281845812</v>
      </c>
      <c r="G9" s="64">
        <v>280010880</v>
      </c>
      <c r="H9" s="65">
        <f>($G9-$F9)</f>
        <v>-1834932</v>
      </c>
      <c r="I9" s="65">
        <v>292891380</v>
      </c>
      <c r="J9" s="30">
        <f>IF($C9=0,0,($E9/$C9)*100)</f>
        <v>-5.020115750380566</v>
      </c>
      <c r="K9" s="31">
        <f>IF($F9=0,0,($H9/$F9)*100)</f>
        <v>-0.6510410734788566</v>
      </c>
      <c r="L9" s="84">
        <v>680895889</v>
      </c>
      <c r="M9" s="85">
        <v>712217103</v>
      </c>
      <c r="N9" s="32">
        <f>IF($L9=0,0,($E9/$L9)*100)</f>
        <v>-2.0779955098245573</v>
      </c>
      <c r="O9" s="31">
        <f>IF($M9=0,0,($H9/$M9)*100)</f>
        <v>-0.25763660999867904</v>
      </c>
      <c r="P9" s="6"/>
      <c r="Q9" s="33"/>
    </row>
    <row r="10" spans="1:17" ht="12.75">
      <c r="A10" s="3"/>
      <c r="B10" s="29" t="s">
        <v>17</v>
      </c>
      <c r="C10" s="63">
        <v>230585700</v>
      </c>
      <c r="D10" s="64">
        <v>296636297</v>
      </c>
      <c r="E10" s="65">
        <f aca="true" t="shared" si="0" ref="E10:E33">($D10-$C10)</f>
        <v>66050597</v>
      </c>
      <c r="F10" s="63">
        <v>230585700</v>
      </c>
      <c r="G10" s="64">
        <v>310281568</v>
      </c>
      <c r="H10" s="65">
        <f aca="true" t="shared" si="1" ref="H10:H33">($G10-$F10)</f>
        <v>79695868</v>
      </c>
      <c r="I10" s="65">
        <v>324554518</v>
      </c>
      <c r="J10" s="30">
        <f aca="true" t="shared" si="2" ref="J10:J33">IF($C10=0,0,($E10/$C10)*100)</f>
        <v>28.644706501747507</v>
      </c>
      <c r="K10" s="31">
        <f aca="true" t="shared" si="3" ref="K10:K33">IF($F10=0,0,($H10/$F10)*100)</f>
        <v>34.56236358108937</v>
      </c>
      <c r="L10" s="84">
        <v>680895889</v>
      </c>
      <c r="M10" s="85">
        <v>712217103</v>
      </c>
      <c r="N10" s="32">
        <f aca="true" t="shared" si="4" ref="N10:N33">IF($L10=0,0,($E10/$L10)*100)</f>
        <v>9.700542780043133</v>
      </c>
      <c r="O10" s="31">
        <f aca="true" t="shared" si="5" ref="O10:O33">IF($M10=0,0,($H10/$M10)*100)</f>
        <v>11.189827885950107</v>
      </c>
      <c r="P10" s="6"/>
      <c r="Q10" s="33"/>
    </row>
    <row r="11" spans="1:17" ht="16.5">
      <c r="A11" s="7"/>
      <c r="B11" s="34" t="s">
        <v>18</v>
      </c>
      <c r="C11" s="66">
        <f>SUM(C8:C10)</f>
        <v>645950736</v>
      </c>
      <c r="D11" s="67">
        <v>680895889</v>
      </c>
      <c r="E11" s="68">
        <f t="shared" si="0"/>
        <v>34945153</v>
      </c>
      <c r="F11" s="66">
        <f>SUM(F8:F10)</f>
        <v>645950736</v>
      </c>
      <c r="G11" s="67">
        <v>712217103</v>
      </c>
      <c r="H11" s="68">
        <f t="shared" si="1"/>
        <v>66266367</v>
      </c>
      <c r="I11" s="68">
        <v>744979086</v>
      </c>
      <c r="J11" s="35">
        <f t="shared" si="2"/>
        <v>5.409878966373683</v>
      </c>
      <c r="K11" s="36">
        <f t="shared" si="3"/>
        <v>10.258733879668496</v>
      </c>
      <c r="L11" s="86">
        <v>680895889</v>
      </c>
      <c r="M11" s="87">
        <v>712217103</v>
      </c>
      <c r="N11" s="37">
        <f t="shared" si="4"/>
        <v>5.132231456312994</v>
      </c>
      <c r="O11" s="36">
        <f t="shared" si="5"/>
        <v>9.30423696943992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192010584</v>
      </c>
      <c r="D13" s="64">
        <v>175092762</v>
      </c>
      <c r="E13" s="65">
        <f t="shared" si="0"/>
        <v>-16917822</v>
      </c>
      <c r="F13" s="63">
        <v>192010584</v>
      </c>
      <c r="G13" s="64">
        <v>183147038</v>
      </c>
      <c r="H13" s="65">
        <f t="shared" si="1"/>
        <v>-8863546</v>
      </c>
      <c r="I13" s="65">
        <v>191571798</v>
      </c>
      <c r="J13" s="30">
        <f t="shared" si="2"/>
        <v>-8.810879925244121</v>
      </c>
      <c r="K13" s="31">
        <f t="shared" si="3"/>
        <v>-4.616175741645575</v>
      </c>
      <c r="L13" s="84">
        <v>609931689</v>
      </c>
      <c r="M13" s="85">
        <v>637988555</v>
      </c>
      <c r="N13" s="32">
        <f t="shared" si="4"/>
        <v>-2.7737240587937384</v>
      </c>
      <c r="O13" s="31">
        <f t="shared" si="5"/>
        <v>-1.3892954553079717</v>
      </c>
      <c r="P13" s="6"/>
      <c r="Q13" s="33"/>
    </row>
    <row r="14" spans="1:17" ht="12.75">
      <c r="A14" s="3"/>
      <c r="B14" s="29" t="s">
        <v>21</v>
      </c>
      <c r="C14" s="63">
        <v>7363992</v>
      </c>
      <c r="D14" s="64">
        <v>81996000</v>
      </c>
      <c r="E14" s="65">
        <f t="shared" si="0"/>
        <v>74632008</v>
      </c>
      <c r="F14" s="63">
        <v>7363992</v>
      </c>
      <c r="G14" s="64">
        <v>85767816</v>
      </c>
      <c r="H14" s="65">
        <f t="shared" si="1"/>
        <v>78403824</v>
      </c>
      <c r="I14" s="65">
        <v>89713136</v>
      </c>
      <c r="J14" s="30">
        <f t="shared" si="2"/>
        <v>1013.4721493450835</v>
      </c>
      <c r="K14" s="31">
        <f t="shared" si="3"/>
        <v>1064.6918682149574</v>
      </c>
      <c r="L14" s="84">
        <v>609931689</v>
      </c>
      <c r="M14" s="85">
        <v>637988555</v>
      </c>
      <c r="N14" s="32">
        <f t="shared" si="4"/>
        <v>12.236125675378705</v>
      </c>
      <c r="O14" s="31">
        <f t="shared" si="5"/>
        <v>12.289221081716741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609931689</v>
      </c>
      <c r="M15" s="85">
        <v>637988555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255045048</v>
      </c>
      <c r="D16" s="64">
        <v>211172234</v>
      </c>
      <c r="E16" s="65">
        <f t="shared" si="0"/>
        <v>-43872814</v>
      </c>
      <c r="F16" s="63">
        <v>255045048</v>
      </c>
      <c r="G16" s="64">
        <v>220886157</v>
      </c>
      <c r="H16" s="65">
        <f t="shared" si="1"/>
        <v>-34158891</v>
      </c>
      <c r="I16" s="65">
        <v>231046920</v>
      </c>
      <c r="J16" s="30">
        <f t="shared" si="2"/>
        <v>-17.201986215392033</v>
      </c>
      <c r="K16" s="31">
        <f t="shared" si="3"/>
        <v>-13.393277488767396</v>
      </c>
      <c r="L16" s="84">
        <v>609931689</v>
      </c>
      <c r="M16" s="85">
        <v>637988555</v>
      </c>
      <c r="N16" s="32">
        <f t="shared" si="4"/>
        <v>-7.193070107888754</v>
      </c>
      <c r="O16" s="31">
        <f t="shared" si="5"/>
        <v>-5.354154197954225</v>
      </c>
      <c r="P16" s="6"/>
      <c r="Q16" s="33"/>
    </row>
    <row r="17" spans="1:17" ht="12.75">
      <c r="A17" s="3"/>
      <c r="B17" s="29" t="s">
        <v>23</v>
      </c>
      <c r="C17" s="63">
        <v>178636948</v>
      </c>
      <c r="D17" s="64">
        <v>141670693</v>
      </c>
      <c r="E17" s="65">
        <f t="shared" si="0"/>
        <v>-36966255</v>
      </c>
      <c r="F17" s="63">
        <v>178636948</v>
      </c>
      <c r="G17" s="64">
        <v>148187544</v>
      </c>
      <c r="H17" s="65">
        <f t="shared" si="1"/>
        <v>-30449404</v>
      </c>
      <c r="I17" s="65">
        <v>155004172</v>
      </c>
      <c r="J17" s="42">
        <f t="shared" si="2"/>
        <v>-20.6935101690161</v>
      </c>
      <c r="K17" s="31">
        <f t="shared" si="3"/>
        <v>-17.045412128290504</v>
      </c>
      <c r="L17" s="88">
        <v>609931689</v>
      </c>
      <c r="M17" s="85">
        <v>637988555</v>
      </c>
      <c r="N17" s="32">
        <f t="shared" si="4"/>
        <v>-6.060720514555852</v>
      </c>
      <c r="O17" s="31">
        <f t="shared" si="5"/>
        <v>-4.772719473000578</v>
      </c>
      <c r="P17" s="6"/>
      <c r="Q17" s="33"/>
    </row>
    <row r="18" spans="1:17" ht="16.5">
      <c r="A18" s="3"/>
      <c r="B18" s="34" t="s">
        <v>24</v>
      </c>
      <c r="C18" s="66">
        <f>SUM(C13:C17)</f>
        <v>633056572</v>
      </c>
      <c r="D18" s="67">
        <v>609931689</v>
      </c>
      <c r="E18" s="68">
        <f t="shared" si="0"/>
        <v>-23124883</v>
      </c>
      <c r="F18" s="66">
        <f>SUM(F13:F17)</f>
        <v>633056572</v>
      </c>
      <c r="G18" s="67">
        <v>637988555</v>
      </c>
      <c r="H18" s="68">
        <f t="shared" si="1"/>
        <v>4931983</v>
      </c>
      <c r="I18" s="68">
        <v>667336026</v>
      </c>
      <c r="J18" s="43">
        <f t="shared" si="2"/>
        <v>-3.6528935995312595</v>
      </c>
      <c r="K18" s="36">
        <f t="shared" si="3"/>
        <v>0.7790746069373402</v>
      </c>
      <c r="L18" s="89">
        <v>609931689</v>
      </c>
      <c r="M18" s="87">
        <v>637988555</v>
      </c>
      <c r="N18" s="37">
        <f t="shared" si="4"/>
        <v>-3.7913890058596382</v>
      </c>
      <c r="O18" s="36">
        <f t="shared" si="5"/>
        <v>0.7730519554539658</v>
      </c>
      <c r="P18" s="6"/>
      <c r="Q18" s="38"/>
    </row>
    <row r="19" spans="1:17" ht="16.5">
      <c r="A19" s="44"/>
      <c r="B19" s="45" t="s">
        <v>25</v>
      </c>
      <c r="C19" s="72">
        <f>C11-C18</f>
        <v>12894164</v>
      </c>
      <c r="D19" s="73">
        <v>70964200</v>
      </c>
      <c r="E19" s="74">
        <f t="shared" si="0"/>
        <v>58070036</v>
      </c>
      <c r="F19" s="75">
        <f>F11-F18</f>
        <v>12894164</v>
      </c>
      <c r="G19" s="76">
        <v>74228548</v>
      </c>
      <c r="H19" s="77">
        <f t="shared" si="1"/>
        <v>61334384</v>
      </c>
      <c r="I19" s="77">
        <v>77643060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48125000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4700000</v>
      </c>
      <c r="E23" s="65">
        <f t="shared" si="0"/>
        <v>4700000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48125000</v>
      </c>
      <c r="M23" s="85"/>
      <c r="N23" s="32">
        <f t="shared" si="4"/>
        <v>9.766233766233766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43425000</v>
      </c>
      <c r="E24" s="65">
        <f t="shared" si="0"/>
        <v>43425000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48125000</v>
      </c>
      <c r="M24" s="85"/>
      <c r="N24" s="32">
        <f t="shared" si="4"/>
        <v>90.23376623376623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48125000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48125000</v>
      </c>
      <c r="E26" s="68">
        <f t="shared" si="0"/>
        <v>48125000</v>
      </c>
      <c r="F26" s="66">
        <f>SUM(F22:F24)</f>
        <v>0</v>
      </c>
      <c r="G26" s="67">
        <v>0</v>
      </c>
      <c r="H26" s="68">
        <f t="shared" si="1"/>
        <v>0</v>
      </c>
      <c r="I26" s="68">
        <v>0</v>
      </c>
      <c r="J26" s="43">
        <f t="shared" si="2"/>
        <v>0</v>
      </c>
      <c r="K26" s="36">
        <f t="shared" si="3"/>
        <v>0</v>
      </c>
      <c r="L26" s="89">
        <v>48125000</v>
      </c>
      <c r="M26" s="87"/>
      <c r="N26" s="37">
        <f t="shared" si="4"/>
        <v>100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48125000</v>
      </c>
      <c r="M28" s="85"/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3766995</v>
      </c>
      <c r="E29" s="65">
        <f t="shared" si="0"/>
        <v>3766995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48125000</v>
      </c>
      <c r="M29" s="85"/>
      <c r="N29" s="32">
        <f t="shared" si="4"/>
        <v>7.827522077922078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48125000</v>
      </c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25176554</v>
      </c>
      <c r="E31" s="65">
        <f t="shared" si="0"/>
        <v>25176554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48125000</v>
      </c>
      <c r="M31" s="85"/>
      <c r="N31" s="32">
        <f t="shared" si="4"/>
        <v>52.3149174025974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19181451</v>
      </c>
      <c r="E32" s="65">
        <f t="shared" si="0"/>
        <v>19181451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48125000</v>
      </c>
      <c r="M32" s="85"/>
      <c r="N32" s="32">
        <f t="shared" si="4"/>
        <v>39.857560519480515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0</v>
      </c>
      <c r="D33" s="82">
        <v>48125000</v>
      </c>
      <c r="E33" s="83">
        <f t="shared" si="0"/>
        <v>48125000</v>
      </c>
      <c r="F33" s="81">
        <f>SUM(F28:F32)</f>
        <v>0</v>
      </c>
      <c r="G33" s="82">
        <v>0</v>
      </c>
      <c r="H33" s="83">
        <f t="shared" si="1"/>
        <v>0</v>
      </c>
      <c r="I33" s="83">
        <v>0</v>
      </c>
      <c r="J33" s="58">
        <f t="shared" si="2"/>
        <v>0</v>
      </c>
      <c r="K33" s="59">
        <f t="shared" si="3"/>
        <v>0</v>
      </c>
      <c r="L33" s="96">
        <v>48125000</v>
      </c>
      <c r="M33" s="97"/>
      <c r="N33" s="60">
        <f t="shared" si="4"/>
        <v>100</v>
      </c>
      <c r="O33" s="59">
        <f t="shared" si="5"/>
        <v>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197981112</v>
      </c>
      <c r="D8" s="64">
        <v>203303292</v>
      </c>
      <c r="E8" s="65">
        <f>($D8-$C8)</f>
        <v>5322180</v>
      </c>
      <c r="F8" s="63">
        <v>208672116</v>
      </c>
      <c r="G8" s="64">
        <v>212655216</v>
      </c>
      <c r="H8" s="65">
        <f>($G8-$F8)</f>
        <v>3983100</v>
      </c>
      <c r="I8" s="65">
        <v>222862704</v>
      </c>
      <c r="J8" s="30">
        <f>IF($C8=0,0,($E8/$C8)*100)</f>
        <v>2.6882261374509304</v>
      </c>
      <c r="K8" s="31">
        <f>IF($F8=0,0,($H8/$F8)*100)</f>
        <v>1.9087840178895774</v>
      </c>
      <c r="L8" s="84">
        <v>976203281</v>
      </c>
      <c r="M8" s="85">
        <v>1016979504</v>
      </c>
      <c r="N8" s="32">
        <f>IF($L8=0,0,($E8/$L8)*100)</f>
        <v>0.5451917754822625</v>
      </c>
      <c r="O8" s="31">
        <f>IF($M8=0,0,($H8/$M8)*100)</f>
        <v>0.39165981067795447</v>
      </c>
      <c r="P8" s="6"/>
      <c r="Q8" s="33"/>
    </row>
    <row r="9" spans="1:17" ht="12.75">
      <c r="A9" s="3"/>
      <c r="B9" s="29" t="s">
        <v>16</v>
      </c>
      <c r="C9" s="63">
        <v>447634344</v>
      </c>
      <c r="D9" s="64">
        <v>430646153</v>
      </c>
      <c r="E9" s="65">
        <f>($D9-$C9)</f>
        <v>-16988191</v>
      </c>
      <c r="F9" s="63">
        <v>470969676</v>
      </c>
      <c r="G9" s="64">
        <v>450455904</v>
      </c>
      <c r="H9" s="65">
        <f>($G9-$F9)</f>
        <v>-20513772</v>
      </c>
      <c r="I9" s="65">
        <v>472077780</v>
      </c>
      <c r="J9" s="30">
        <f>IF($C9=0,0,($E9/$C9)*100)</f>
        <v>-3.795104470357619</v>
      </c>
      <c r="K9" s="31">
        <f>IF($F9=0,0,($H9/$F9)*100)</f>
        <v>-4.355646031019628</v>
      </c>
      <c r="L9" s="84">
        <v>976203281</v>
      </c>
      <c r="M9" s="85">
        <v>1016979504</v>
      </c>
      <c r="N9" s="32">
        <f>IF($L9=0,0,($E9/$L9)*100)</f>
        <v>-1.740230885374375</v>
      </c>
      <c r="O9" s="31">
        <f>IF($M9=0,0,($H9/$M9)*100)</f>
        <v>-2.0171273776231384</v>
      </c>
      <c r="P9" s="6"/>
      <c r="Q9" s="33"/>
    </row>
    <row r="10" spans="1:17" ht="12.75">
      <c r="A10" s="3"/>
      <c r="B10" s="29" t="s">
        <v>17</v>
      </c>
      <c r="C10" s="63">
        <v>341771908</v>
      </c>
      <c r="D10" s="64">
        <v>342253836</v>
      </c>
      <c r="E10" s="65">
        <f aca="true" t="shared" si="0" ref="E10:E33">($D10-$C10)</f>
        <v>481928</v>
      </c>
      <c r="F10" s="63">
        <v>366296332</v>
      </c>
      <c r="G10" s="64">
        <v>353868384</v>
      </c>
      <c r="H10" s="65">
        <f aca="true" t="shared" si="1" ref="H10:H33">($G10-$F10)</f>
        <v>-12427948</v>
      </c>
      <c r="I10" s="65">
        <v>377360496</v>
      </c>
      <c r="J10" s="30">
        <f aca="true" t="shared" si="2" ref="J10:J33">IF($C10=0,0,($E10/$C10)*100)</f>
        <v>0.14100866359092334</v>
      </c>
      <c r="K10" s="31">
        <f aca="true" t="shared" si="3" ref="K10:K33">IF($F10=0,0,($H10/$F10)*100)</f>
        <v>-3.3928671718175982</v>
      </c>
      <c r="L10" s="84">
        <v>976203281</v>
      </c>
      <c r="M10" s="85">
        <v>1016979504</v>
      </c>
      <c r="N10" s="32">
        <f aca="true" t="shared" si="4" ref="N10:N33">IF($L10=0,0,($E10/$L10)*100)</f>
        <v>0.04936758658568778</v>
      </c>
      <c r="O10" s="31">
        <f aca="true" t="shared" si="5" ref="O10:O33">IF($M10=0,0,($H10/$M10)*100)</f>
        <v>-1.2220450806646739</v>
      </c>
      <c r="P10" s="6"/>
      <c r="Q10" s="33"/>
    </row>
    <row r="11" spans="1:17" ht="16.5">
      <c r="A11" s="7"/>
      <c r="B11" s="34" t="s">
        <v>18</v>
      </c>
      <c r="C11" s="66">
        <f>SUM(C8:C10)</f>
        <v>987387364</v>
      </c>
      <c r="D11" s="67">
        <v>976203281</v>
      </c>
      <c r="E11" s="68">
        <f t="shared" si="0"/>
        <v>-11184083</v>
      </c>
      <c r="F11" s="66">
        <f>SUM(F8:F10)</f>
        <v>1045938124</v>
      </c>
      <c r="G11" s="67">
        <v>1016979504</v>
      </c>
      <c r="H11" s="68">
        <f t="shared" si="1"/>
        <v>-28958620</v>
      </c>
      <c r="I11" s="68">
        <v>1072300980</v>
      </c>
      <c r="J11" s="35">
        <f t="shared" si="2"/>
        <v>-1.1326945642379114</v>
      </c>
      <c r="K11" s="36">
        <f t="shared" si="3"/>
        <v>-2.7686742968363203</v>
      </c>
      <c r="L11" s="86">
        <v>976203281</v>
      </c>
      <c r="M11" s="87">
        <v>1016979504</v>
      </c>
      <c r="N11" s="37">
        <f t="shared" si="4"/>
        <v>-1.145671523306425</v>
      </c>
      <c r="O11" s="36">
        <f t="shared" si="5"/>
        <v>-2.847512647609858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378083988</v>
      </c>
      <c r="D13" s="64">
        <v>361383540</v>
      </c>
      <c r="E13" s="65">
        <f t="shared" si="0"/>
        <v>-16700448</v>
      </c>
      <c r="F13" s="63">
        <v>402849000</v>
      </c>
      <c r="G13" s="64">
        <v>386546232</v>
      </c>
      <c r="H13" s="65">
        <f t="shared" si="1"/>
        <v>-16302768</v>
      </c>
      <c r="I13" s="65">
        <v>413569188</v>
      </c>
      <c r="J13" s="30">
        <f t="shared" si="2"/>
        <v>-4.4171264930690475</v>
      </c>
      <c r="K13" s="31">
        <f t="shared" si="3"/>
        <v>-4.046868181378134</v>
      </c>
      <c r="L13" s="84">
        <v>1103993676</v>
      </c>
      <c r="M13" s="85">
        <v>1165669764</v>
      </c>
      <c r="N13" s="32">
        <f t="shared" si="4"/>
        <v>-1.5127304044448169</v>
      </c>
      <c r="O13" s="31">
        <f t="shared" si="5"/>
        <v>-1.398575179994117</v>
      </c>
      <c r="P13" s="6"/>
      <c r="Q13" s="33"/>
    </row>
    <row r="14" spans="1:17" ht="12.75">
      <c r="A14" s="3"/>
      <c r="B14" s="29" t="s">
        <v>21</v>
      </c>
      <c r="C14" s="63">
        <v>62057544</v>
      </c>
      <c r="D14" s="64">
        <v>77229840</v>
      </c>
      <c r="E14" s="65">
        <f t="shared" si="0"/>
        <v>15172296</v>
      </c>
      <c r="F14" s="63">
        <v>65408652</v>
      </c>
      <c r="G14" s="64">
        <v>80782416</v>
      </c>
      <c r="H14" s="65">
        <f t="shared" si="1"/>
        <v>15373764</v>
      </c>
      <c r="I14" s="65">
        <v>84659964</v>
      </c>
      <c r="J14" s="30">
        <f t="shared" si="2"/>
        <v>24.448753563305694</v>
      </c>
      <c r="K14" s="31">
        <f t="shared" si="3"/>
        <v>23.504174952267782</v>
      </c>
      <c r="L14" s="84">
        <v>1103993676</v>
      </c>
      <c r="M14" s="85">
        <v>1165669764</v>
      </c>
      <c r="N14" s="32">
        <f t="shared" si="4"/>
        <v>1.3743100463195044</v>
      </c>
      <c r="O14" s="31">
        <f t="shared" si="5"/>
        <v>1.318878165565938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1103993676</v>
      </c>
      <c r="M15" s="85">
        <v>1165669764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297153264</v>
      </c>
      <c r="D16" s="64">
        <v>285320256</v>
      </c>
      <c r="E16" s="65">
        <f t="shared" si="0"/>
        <v>-11833008</v>
      </c>
      <c r="F16" s="63">
        <v>312605220</v>
      </c>
      <c r="G16" s="64">
        <v>300156912</v>
      </c>
      <c r="H16" s="65">
        <f t="shared" si="1"/>
        <v>-12448308</v>
      </c>
      <c r="I16" s="65">
        <v>326870880</v>
      </c>
      <c r="J16" s="30">
        <f t="shared" si="2"/>
        <v>-3.982122841497713</v>
      </c>
      <c r="K16" s="31">
        <f t="shared" si="3"/>
        <v>-3.982117765020047</v>
      </c>
      <c r="L16" s="84">
        <v>1103993676</v>
      </c>
      <c r="M16" s="85">
        <v>1165669764</v>
      </c>
      <c r="N16" s="32">
        <f t="shared" si="4"/>
        <v>-1.0718365745421172</v>
      </c>
      <c r="O16" s="31">
        <f t="shared" si="5"/>
        <v>-1.0679103451464322</v>
      </c>
      <c r="P16" s="6"/>
      <c r="Q16" s="33"/>
    </row>
    <row r="17" spans="1:17" ht="12.75">
      <c r="A17" s="3"/>
      <c r="B17" s="29" t="s">
        <v>23</v>
      </c>
      <c r="C17" s="63">
        <v>402835548</v>
      </c>
      <c r="D17" s="64">
        <v>380060040</v>
      </c>
      <c r="E17" s="65">
        <f t="shared" si="0"/>
        <v>-22775508</v>
      </c>
      <c r="F17" s="63">
        <v>424817937</v>
      </c>
      <c r="G17" s="64">
        <v>398184204</v>
      </c>
      <c r="H17" s="65">
        <f t="shared" si="1"/>
        <v>-26633733</v>
      </c>
      <c r="I17" s="65">
        <v>415414392</v>
      </c>
      <c r="J17" s="42">
        <f t="shared" si="2"/>
        <v>-5.653797961246458</v>
      </c>
      <c r="K17" s="31">
        <f t="shared" si="3"/>
        <v>-6.269446433472982</v>
      </c>
      <c r="L17" s="88">
        <v>1103993676</v>
      </c>
      <c r="M17" s="85">
        <v>1165669764</v>
      </c>
      <c r="N17" s="32">
        <f t="shared" si="4"/>
        <v>-2.063010730507119</v>
      </c>
      <c r="O17" s="31">
        <f t="shared" si="5"/>
        <v>-2.284843771584694</v>
      </c>
      <c r="P17" s="6"/>
      <c r="Q17" s="33"/>
    </row>
    <row r="18" spans="1:17" ht="16.5">
      <c r="A18" s="3"/>
      <c r="B18" s="34" t="s">
        <v>24</v>
      </c>
      <c r="C18" s="66">
        <f>SUM(C13:C17)</f>
        <v>1140130344</v>
      </c>
      <c r="D18" s="67">
        <v>1103993676</v>
      </c>
      <c r="E18" s="68">
        <f t="shared" si="0"/>
        <v>-36136668</v>
      </c>
      <c r="F18" s="66">
        <f>SUM(F13:F17)</f>
        <v>1205680809</v>
      </c>
      <c r="G18" s="67">
        <v>1165669764</v>
      </c>
      <c r="H18" s="68">
        <f t="shared" si="1"/>
        <v>-40011045</v>
      </c>
      <c r="I18" s="68">
        <v>1240514424</v>
      </c>
      <c r="J18" s="43">
        <f t="shared" si="2"/>
        <v>-3.1695207648994908</v>
      </c>
      <c r="K18" s="36">
        <f t="shared" si="3"/>
        <v>-3.318543739050258</v>
      </c>
      <c r="L18" s="89">
        <v>1103993676</v>
      </c>
      <c r="M18" s="87">
        <v>1165669764</v>
      </c>
      <c r="N18" s="37">
        <f t="shared" si="4"/>
        <v>-3.273267663174549</v>
      </c>
      <c r="O18" s="36">
        <f t="shared" si="5"/>
        <v>-3.432451131159305</v>
      </c>
      <c r="P18" s="6"/>
      <c r="Q18" s="38"/>
    </row>
    <row r="19" spans="1:17" ht="16.5">
      <c r="A19" s="44"/>
      <c r="B19" s="45" t="s">
        <v>25</v>
      </c>
      <c r="C19" s="72">
        <f>C11-C18</f>
        <v>-152742980</v>
      </c>
      <c r="D19" s="73">
        <v>-127790395</v>
      </c>
      <c r="E19" s="74">
        <f t="shared" si="0"/>
        <v>24952585</v>
      </c>
      <c r="F19" s="75">
        <f>F11-F18</f>
        <v>-159742685</v>
      </c>
      <c r="G19" s="76">
        <v>-148690260</v>
      </c>
      <c r="H19" s="77">
        <f t="shared" si="1"/>
        <v>11052425</v>
      </c>
      <c r="I19" s="77">
        <v>-168213444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76301520</v>
      </c>
      <c r="M22" s="85">
        <v>76199004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10000000</v>
      </c>
      <c r="D23" s="64">
        <v>14087508</v>
      </c>
      <c r="E23" s="65">
        <f t="shared" si="0"/>
        <v>4087508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40.875080000000004</v>
      </c>
      <c r="K23" s="31">
        <f t="shared" si="3"/>
        <v>0</v>
      </c>
      <c r="L23" s="84">
        <v>76301520</v>
      </c>
      <c r="M23" s="85">
        <v>76199004</v>
      </c>
      <c r="N23" s="32">
        <f t="shared" si="4"/>
        <v>5.3570466224001825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75209000</v>
      </c>
      <c r="D24" s="64">
        <v>62214012</v>
      </c>
      <c r="E24" s="65">
        <f t="shared" si="0"/>
        <v>-12994988</v>
      </c>
      <c r="F24" s="63">
        <v>80426000</v>
      </c>
      <c r="G24" s="64">
        <v>76199004</v>
      </c>
      <c r="H24" s="65">
        <f t="shared" si="1"/>
        <v>-4226996</v>
      </c>
      <c r="I24" s="65">
        <v>79002996</v>
      </c>
      <c r="J24" s="30">
        <f t="shared" si="2"/>
        <v>-17.278501243202278</v>
      </c>
      <c r="K24" s="31">
        <f t="shared" si="3"/>
        <v>-5.255758088180439</v>
      </c>
      <c r="L24" s="84">
        <v>76301520</v>
      </c>
      <c r="M24" s="85">
        <v>76199004</v>
      </c>
      <c r="N24" s="32">
        <f t="shared" si="4"/>
        <v>-17.031099773634917</v>
      </c>
      <c r="O24" s="31">
        <f t="shared" si="5"/>
        <v>-5.547311353308502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76301520</v>
      </c>
      <c r="M25" s="85">
        <v>76199004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85209000</v>
      </c>
      <c r="D26" s="67">
        <v>76301520</v>
      </c>
      <c r="E26" s="68">
        <f t="shared" si="0"/>
        <v>-8907480</v>
      </c>
      <c r="F26" s="66">
        <f>SUM(F22:F24)</f>
        <v>80426000</v>
      </c>
      <c r="G26" s="67">
        <v>76199004</v>
      </c>
      <c r="H26" s="68">
        <f t="shared" si="1"/>
        <v>-4226996</v>
      </c>
      <c r="I26" s="68">
        <v>79002996</v>
      </c>
      <c r="J26" s="43">
        <f t="shared" si="2"/>
        <v>-10.453684469950357</v>
      </c>
      <c r="K26" s="36">
        <f t="shared" si="3"/>
        <v>-5.255758088180439</v>
      </c>
      <c r="L26" s="89">
        <v>76301520</v>
      </c>
      <c r="M26" s="87">
        <v>76199004</v>
      </c>
      <c r="N26" s="37">
        <f t="shared" si="4"/>
        <v>-11.674053151234732</v>
      </c>
      <c r="O26" s="36">
        <f t="shared" si="5"/>
        <v>-5.547311353308502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76301520</v>
      </c>
      <c r="M28" s="85">
        <v>76199004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6404000</v>
      </c>
      <c r="D29" s="64">
        <v>13387560</v>
      </c>
      <c r="E29" s="65">
        <f t="shared" si="0"/>
        <v>6983560</v>
      </c>
      <c r="F29" s="63">
        <v>9000000</v>
      </c>
      <c r="G29" s="64">
        <v>6500004</v>
      </c>
      <c r="H29" s="65">
        <f t="shared" si="1"/>
        <v>-2499996</v>
      </c>
      <c r="I29" s="65">
        <v>0</v>
      </c>
      <c r="J29" s="30">
        <f t="shared" si="2"/>
        <v>109.04996876951904</v>
      </c>
      <c r="K29" s="31">
        <f t="shared" si="3"/>
        <v>-27.77773333333333</v>
      </c>
      <c r="L29" s="84">
        <v>76301520</v>
      </c>
      <c r="M29" s="85">
        <v>76199004</v>
      </c>
      <c r="N29" s="32">
        <f t="shared" si="4"/>
        <v>9.152583067807823</v>
      </c>
      <c r="O29" s="31">
        <f t="shared" si="5"/>
        <v>-3.2808775295803083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76301520</v>
      </c>
      <c r="M30" s="85">
        <v>76199004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50000000</v>
      </c>
      <c r="D31" s="64">
        <v>38500008</v>
      </c>
      <c r="E31" s="65">
        <f t="shared" si="0"/>
        <v>-11499992</v>
      </c>
      <c r="F31" s="63">
        <v>57026000</v>
      </c>
      <c r="G31" s="64">
        <v>52048992</v>
      </c>
      <c r="H31" s="65">
        <f t="shared" si="1"/>
        <v>-4977008</v>
      </c>
      <c r="I31" s="65">
        <v>70407996</v>
      </c>
      <c r="J31" s="30">
        <f t="shared" si="2"/>
        <v>-22.999984</v>
      </c>
      <c r="K31" s="31">
        <f t="shared" si="3"/>
        <v>-8.727611966471434</v>
      </c>
      <c r="L31" s="84">
        <v>76301520</v>
      </c>
      <c r="M31" s="85">
        <v>76199004</v>
      </c>
      <c r="N31" s="32">
        <f t="shared" si="4"/>
        <v>-15.07177314423094</v>
      </c>
      <c r="O31" s="31">
        <f t="shared" si="5"/>
        <v>-6.531591935243668</v>
      </c>
      <c r="P31" s="6"/>
      <c r="Q31" s="33"/>
    </row>
    <row r="32" spans="1:17" ht="12.75">
      <c r="A32" s="7"/>
      <c r="B32" s="29" t="s">
        <v>36</v>
      </c>
      <c r="C32" s="63">
        <v>28805000</v>
      </c>
      <c r="D32" s="64">
        <v>24413952</v>
      </c>
      <c r="E32" s="65">
        <f t="shared" si="0"/>
        <v>-4391048</v>
      </c>
      <c r="F32" s="63">
        <v>14400000</v>
      </c>
      <c r="G32" s="64">
        <v>17650008</v>
      </c>
      <c r="H32" s="65">
        <f t="shared" si="1"/>
        <v>3250008</v>
      </c>
      <c r="I32" s="65">
        <v>8595000</v>
      </c>
      <c r="J32" s="30">
        <f t="shared" si="2"/>
        <v>-15.244047908349245</v>
      </c>
      <c r="K32" s="31">
        <f t="shared" si="3"/>
        <v>22.5695</v>
      </c>
      <c r="L32" s="84">
        <v>76301520</v>
      </c>
      <c r="M32" s="85">
        <v>76199004</v>
      </c>
      <c r="N32" s="32">
        <f t="shared" si="4"/>
        <v>-5.754863074811616</v>
      </c>
      <c r="O32" s="31">
        <f t="shared" si="5"/>
        <v>4.265158111515474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85209000</v>
      </c>
      <c r="D33" s="82">
        <v>76301520</v>
      </c>
      <c r="E33" s="83">
        <f t="shared" si="0"/>
        <v>-8907480</v>
      </c>
      <c r="F33" s="81">
        <f>SUM(F28:F32)</f>
        <v>80426000</v>
      </c>
      <c r="G33" s="82">
        <v>76199004</v>
      </c>
      <c r="H33" s="83">
        <f t="shared" si="1"/>
        <v>-4226996</v>
      </c>
      <c r="I33" s="83">
        <v>79002996</v>
      </c>
      <c r="J33" s="58">
        <f t="shared" si="2"/>
        <v>-10.453684469950357</v>
      </c>
      <c r="K33" s="59">
        <f t="shared" si="3"/>
        <v>-5.255758088180439</v>
      </c>
      <c r="L33" s="96">
        <v>76301520</v>
      </c>
      <c r="M33" s="97">
        <v>76199004</v>
      </c>
      <c r="N33" s="60">
        <f t="shared" si="4"/>
        <v>-11.674053151234732</v>
      </c>
      <c r="O33" s="59">
        <f t="shared" si="5"/>
        <v>-5.547311353308502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884047146</v>
      </c>
      <c r="M8" s="85">
        <v>916522615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278535184</v>
      </c>
      <c r="D9" s="64">
        <v>283251049</v>
      </c>
      <c r="E9" s="65">
        <f>($D9-$C9)</f>
        <v>4715865</v>
      </c>
      <c r="F9" s="63">
        <v>293576082</v>
      </c>
      <c r="G9" s="64">
        <v>296280597</v>
      </c>
      <c r="H9" s="65">
        <f>($G9-$F9)</f>
        <v>2704515</v>
      </c>
      <c r="I9" s="65">
        <v>309909505</v>
      </c>
      <c r="J9" s="30">
        <f>IF($C9=0,0,($E9/$C9)*100)</f>
        <v>1.693094901791653</v>
      </c>
      <c r="K9" s="31">
        <f>IF($F9=0,0,($H9/$F9)*100)</f>
        <v>0.9212313828753939</v>
      </c>
      <c r="L9" s="84">
        <v>884047146</v>
      </c>
      <c r="M9" s="85">
        <v>916522615</v>
      </c>
      <c r="N9" s="32">
        <f>IF($L9=0,0,($E9/$L9)*100)</f>
        <v>0.53344044164812</v>
      </c>
      <c r="O9" s="31">
        <f>IF($M9=0,0,($H9/$M9)*100)</f>
        <v>0.29508437170423774</v>
      </c>
      <c r="P9" s="6"/>
      <c r="Q9" s="33"/>
    </row>
    <row r="10" spans="1:17" ht="12.75">
      <c r="A10" s="3"/>
      <c r="B10" s="29" t="s">
        <v>17</v>
      </c>
      <c r="C10" s="63">
        <v>556237467</v>
      </c>
      <c r="D10" s="64">
        <v>600796097</v>
      </c>
      <c r="E10" s="65">
        <f aca="true" t="shared" si="0" ref="E10:E33">($D10-$C10)</f>
        <v>44558630</v>
      </c>
      <c r="F10" s="63">
        <v>598822794</v>
      </c>
      <c r="G10" s="64">
        <v>620242018</v>
      </c>
      <c r="H10" s="65">
        <f aca="true" t="shared" si="1" ref="H10:H33">($G10-$F10)</f>
        <v>21419224</v>
      </c>
      <c r="I10" s="65">
        <v>662303444</v>
      </c>
      <c r="J10" s="30">
        <f aca="true" t="shared" si="2" ref="J10:J33">IF($C10=0,0,($E10/$C10)*100)</f>
        <v>8.010720716157726</v>
      </c>
      <c r="K10" s="31">
        <f aca="true" t="shared" si="3" ref="K10:K33">IF($F10=0,0,($H10/$F10)*100)</f>
        <v>3.576888557785928</v>
      </c>
      <c r="L10" s="84">
        <v>884047146</v>
      </c>
      <c r="M10" s="85">
        <v>916522615</v>
      </c>
      <c r="N10" s="32">
        <f aca="true" t="shared" si="4" ref="N10:N33">IF($L10=0,0,($E10/$L10)*100)</f>
        <v>5.040300192315762</v>
      </c>
      <c r="O10" s="31">
        <f aca="true" t="shared" si="5" ref="O10:O33">IF($M10=0,0,($H10/$M10)*100)</f>
        <v>2.337009872909683</v>
      </c>
      <c r="P10" s="6"/>
      <c r="Q10" s="33"/>
    </row>
    <row r="11" spans="1:17" ht="16.5">
      <c r="A11" s="7"/>
      <c r="B11" s="34" t="s">
        <v>18</v>
      </c>
      <c r="C11" s="66">
        <f>SUM(C8:C10)</f>
        <v>834772651</v>
      </c>
      <c r="D11" s="67">
        <v>884047146</v>
      </c>
      <c r="E11" s="68">
        <f t="shared" si="0"/>
        <v>49274495</v>
      </c>
      <c r="F11" s="66">
        <f>SUM(F8:F10)</f>
        <v>892398876</v>
      </c>
      <c r="G11" s="67">
        <v>916522615</v>
      </c>
      <c r="H11" s="68">
        <f t="shared" si="1"/>
        <v>24123739</v>
      </c>
      <c r="I11" s="68">
        <v>972212949</v>
      </c>
      <c r="J11" s="35">
        <f t="shared" si="2"/>
        <v>5.902744291032122</v>
      </c>
      <c r="K11" s="36">
        <f t="shared" si="3"/>
        <v>2.703246233133983</v>
      </c>
      <c r="L11" s="86">
        <v>884047146</v>
      </c>
      <c r="M11" s="87">
        <v>916522615</v>
      </c>
      <c r="N11" s="37">
        <f t="shared" si="4"/>
        <v>5.573740633963881</v>
      </c>
      <c r="O11" s="36">
        <f t="shared" si="5"/>
        <v>2.6320942446139206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311848053</v>
      </c>
      <c r="D13" s="64">
        <v>312771416</v>
      </c>
      <c r="E13" s="65">
        <f t="shared" si="0"/>
        <v>923363</v>
      </c>
      <c r="F13" s="63">
        <v>328878382</v>
      </c>
      <c r="G13" s="64">
        <v>327832650</v>
      </c>
      <c r="H13" s="65">
        <f t="shared" si="1"/>
        <v>-1045732</v>
      </c>
      <c r="I13" s="65">
        <v>342836767</v>
      </c>
      <c r="J13" s="30">
        <f t="shared" si="2"/>
        <v>0.2960938800538222</v>
      </c>
      <c r="K13" s="31">
        <f t="shared" si="3"/>
        <v>-0.31796921209616025</v>
      </c>
      <c r="L13" s="84">
        <v>884047138</v>
      </c>
      <c r="M13" s="85">
        <v>903817013</v>
      </c>
      <c r="N13" s="32">
        <f t="shared" si="4"/>
        <v>0.10444725855783496</v>
      </c>
      <c r="O13" s="31">
        <f t="shared" si="5"/>
        <v>-0.11570173884301511</v>
      </c>
      <c r="P13" s="6"/>
      <c r="Q13" s="33"/>
    </row>
    <row r="14" spans="1:17" ht="12.75">
      <c r="A14" s="3"/>
      <c r="B14" s="29" t="s">
        <v>21</v>
      </c>
      <c r="C14" s="63">
        <v>177903606</v>
      </c>
      <c r="D14" s="64">
        <v>175709349</v>
      </c>
      <c r="E14" s="65">
        <f t="shared" si="0"/>
        <v>-2194257</v>
      </c>
      <c r="F14" s="63">
        <v>187510401</v>
      </c>
      <c r="G14" s="64">
        <v>183791979</v>
      </c>
      <c r="H14" s="65">
        <f t="shared" si="1"/>
        <v>-3718422</v>
      </c>
      <c r="I14" s="65">
        <v>192246410</v>
      </c>
      <c r="J14" s="30">
        <f t="shared" si="2"/>
        <v>-1.2333965844402277</v>
      </c>
      <c r="K14" s="31">
        <f t="shared" si="3"/>
        <v>-1.9830483963393584</v>
      </c>
      <c r="L14" s="84">
        <v>884047138</v>
      </c>
      <c r="M14" s="85">
        <v>903817013</v>
      </c>
      <c r="N14" s="32">
        <f t="shared" si="4"/>
        <v>-0.24820588243338673</v>
      </c>
      <c r="O14" s="31">
        <f t="shared" si="5"/>
        <v>-0.4114131451960177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884047138</v>
      </c>
      <c r="M15" s="85">
        <v>903817013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136845643</v>
      </c>
      <c r="E16" s="65">
        <f t="shared" si="0"/>
        <v>136845643</v>
      </c>
      <c r="F16" s="63">
        <v>0</v>
      </c>
      <c r="G16" s="64">
        <v>143140542</v>
      </c>
      <c r="H16" s="65">
        <f t="shared" si="1"/>
        <v>143140542</v>
      </c>
      <c r="I16" s="65">
        <v>149725007</v>
      </c>
      <c r="J16" s="30">
        <f t="shared" si="2"/>
        <v>0</v>
      </c>
      <c r="K16" s="31">
        <f t="shared" si="3"/>
        <v>0</v>
      </c>
      <c r="L16" s="84">
        <v>884047138</v>
      </c>
      <c r="M16" s="85">
        <v>903817013</v>
      </c>
      <c r="N16" s="32">
        <f t="shared" si="4"/>
        <v>15.479450938508666</v>
      </c>
      <c r="O16" s="31">
        <f t="shared" si="5"/>
        <v>15.837336533960553</v>
      </c>
      <c r="P16" s="6"/>
      <c r="Q16" s="33"/>
    </row>
    <row r="17" spans="1:17" ht="12.75">
      <c r="A17" s="3"/>
      <c r="B17" s="29" t="s">
        <v>23</v>
      </c>
      <c r="C17" s="63">
        <v>228375869</v>
      </c>
      <c r="D17" s="64">
        <v>258720730</v>
      </c>
      <c r="E17" s="65">
        <f t="shared" si="0"/>
        <v>30344861</v>
      </c>
      <c r="F17" s="63">
        <v>240486713</v>
      </c>
      <c r="G17" s="64">
        <v>249051842</v>
      </c>
      <c r="H17" s="65">
        <f t="shared" si="1"/>
        <v>8565129</v>
      </c>
      <c r="I17" s="65">
        <v>260146986</v>
      </c>
      <c r="J17" s="42">
        <f t="shared" si="2"/>
        <v>13.287244897139287</v>
      </c>
      <c r="K17" s="31">
        <f t="shared" si="3"/>
        <v>3.5615809676769956</v>
      </c>
      <c r="L17" s="88">
        <v>884047138</v>
      </c>
      <c r="M17" s="85">
        <v>903817013</v>
      </c>
      <c r="N17" s="32">
        <f t="shared" si="4"/>
        <v>3.4324935510395824</v>
      </c>
      <c r="O17" s="31">
        <f t="shared" si="5"/>
        <v>0.9476618471221453</v>
      </c>
      <c r="P17" s="6"/>
      <c r="Q17" s="33"/>
    </row>
    <row r="18" spans="1:17" ht="16.5">
      <c r="A18" s="3"/>
      <c r="B18" s="34" t="s">
        <v>24</v>
      </c>
      <c r="C18" s="66">
        <f>SUM(C13:C17)</f>
        <v>718127528</v>
      </c>
      <c r="D18" s="67">
        <v>884047138</v>
      </c>
      <c r="E18" s="68">
        <f t="shared" si="0"/>
        <v>165919610</v>
      </c>
      <c r="F18" s="66">
        <f>SUM(F13:F17)</f>
        <v>756875496</v>
      </c>
      <c r="G18" s="67">
        <v>903817013</v>
      </c>
      <c r="H18" s="68">
        <f t="shared" si="1"/>
        <v>146941517</v>
      </c>
      <c r="I18" s="68">
        <v>944955170</v>
      </c>
      <c r="J18" s="43">
        <f t="shared" si="2"/>
        <v>23.10447706441355</v>
      </c>
      <c r="K18" s="36">
        <f t="shared" si="3"/>
        <v>19.414225691883146</v>
      </c>
      <c r="L18" s="89">
        <v>884047138</v>
      </c>
      <c r="M18" s="87">
        <v>903817013</v>
      </c>
      <c r="N18" s="37">
        <f t="shared" si="4"/>
        <v>18.768185865672695</v>
      </c>
      <c r="O18" s="36">
        <f t="shared" si="5"/>
        <v>16.257883497043665</v>
      </c>
      <c r="P18" s="6"/>
      <c r="Q18" s="38"/>
    </row>
    <row r="19" spans="1:17" ht="16.5">
      <c r="A19" s="44"/>
      <c r="B19" s="45" t="s">
        <v>25</v>
      </c>
      <c r="C19" s="72">
        <f>C11-C18</f>
        <v>116645123</v>
      </c>
      <c r="D19" s="73">
        <v>8</v>
      </c>
      <c r="E19" s="74">
        <f t="shared" si="0"/>
        <v>-116645115</v>
      </c>
      <c r="F19" s="75">
        <f>F11-F18</f>
        <v>135523380</v>
      </c>
      <c r="G19" s="76">
        <v>12705602</v>
      </c>
      <c r="H19" s="77">
        <f t="shared" si="1"/>
        <v>-122817778</v>
      </c>
      <c r="I19" s="77">
        <v>27257779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244759000</v>
      </c>
      <c r="M22" s="85">
        <v>195000000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244759000</v>
      </c>
      <c r="M23" s="85">
        <v>195000000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339406000</v>
      </c>
      <c r="D24" s="64">
        <v>244759000</v>
      </c>
      <c r="E24" s="65">
        <f t="shared" si="0"/>
        <v>-94647000</v>
      </c>
      <c r="F24" s="63">
        <v>610828580</v>
      </c>
      <c r="G24" s="64">
        <v>195000000</v>
      </c>
      <c r="H24" s="65">
        <f t="shared" si="1"/>
        <v>-415828580</v>
      </c>
      <c r="I24" s="65">
        <v>230800000</v>
      </c>
      <c r="J24" s="30">
        <f t="shared" si="2"/>
        <v>-27.8860715485289</v>
      </c>
      <c r="K24" s="31">
        <f t="shared" si="3"/>
        <v>-68.07614994046284</v>
      </c>
      <c r="L24" s="84">
        <v>244759000</v>
      </c>
      <c r="M24" s="85">
        <v>195000000</v>
      </c>
      <c r="N24" s="32">
        <f t="shared" si="4"/>
        <v>-38.66946669989663</v>
      </c>
      <c r="O24" s="31">
        <f t="shared" si="5"/>
        <v>-213.24542564102563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244759000</v>
      </c>
      <c r="M25" s="85">
        <v>195000000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339406000</v>
      </c>
      <c r="D26" s="67">
        <v>244759000</v>
      </c>
      <c r="E26" s="68">
        <f t="shared" si="0"/>
        <v>-94647000</v>
      </c>
      <c r="F26" s="66">
        <f>SUM(F22:F24)</f>
        <v>610828580</v>
      </c>
      <c r="G26" s="67">
        <v>195000000</v>
      </c>
      <c r="H26" s="68">
        <f t="shared" si="1"/>
        <v>-415828580</v>
      </c>
      <c r="I26" s="68">
        <v>230800000</v>
      </c>
      <c r="J26" s="43">
        <f t="shared" si="2"/>
        <v>-27.8860715485289</v>
      </c>
      <c r="K26" s="36">
        <f t="shared" si="3"/>
        <v>-68.07614994046284</v>
      </c>
      <c r="L26" s="89">
        <v>244759000</v>
      </c>
      <c r="M26" s="87">
        <v>195000000</v>
      </c>
      <c r="N26" s="37">
        <f t="shared" si="4"/>
        <v>-38.66946669989663</v>
      </c>
      <c r="O26" s="36">
        <f t="shared" si="5"/>
        <v>-213.24542564102563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412379480</v>
      </c>
      <c r="D28" s="64">
        <v>243759000</v>
      </c>
      <c r="E28" s="65">
        <f t="shared" si="0"/>
        <v>-168620480</v>
      </c>
      <c r="F28" s="63">
        <v>673649867</v>
      </c>
      <c r="G28" s="64">
        <v>195000000</v>
      </c>
      <c r="H28" s="65">
        <f t="shared" si="1"/>
        <v>-478649867</v>
      </c>
      <c r="I28" s="65">
        <v>230800000</v>
      </c>
      <c r="J28" s="30">
        <f t="shared" si="2"/>
        <v>-40.88963883459963</v>
      </c>
      <c r="K28" s="31">
        <f t="shared" si="3"/>
        <v>-71.0532118311841</v>
      </c>
      <c r="L28" s="84">
        <v>289559000</v>
      </c>
      <c r="M28" s="85">
        <v>389299000</v>
      </c>
      <c r="N28" s="32">
        <f t="shared" si="4"/>
        <v>-58.233548257867994</v>
      </c>
      <c r="O28" s="31">
        <f t="shared" si="5"/>
        <v>-122.95173298672744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289559000</v>
      </c>
      <c r="M29" s="85">
        <v>389299000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289559000</v>
      </c>
      <c r="M30" s="85">
        <v>389299000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289559000</v>
      </c>
      <c r="M31" s="85">
        <v>389299000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93682680</v>
      </c>
      <c r="D32" s="64">
        <v>45800000</v>
      </c>
      <c r="E32" s="65">
        <f t="shared" si="0"/>
        <v>-47882680</v>
      </c>
      <c r="F32" s="63">
        <v>98741545</v>
      </c>
      <c r="G32" s="64">
        <v>194299000</v>
      </c>
      <c r="H32" s="65">
        <f t="shared" si="1"/>
        <v>95557455</v>
      </c>
      <c r="I32" s="65">
        <v>206489000</v>
      </c>
      <c r="J32" s="30">
        <f t="shared" si="2"/>
        <v>-51.11156085628635</v>
      </c>
      <c r="K32" s="31">
        <f t="shared" si="3"/>
        <v>96.77532896614085</v>
      </c>
      <c r="L32" s="84">
        <v>289559000</v>
      </c>
      <c r="M32" s="85">
        <v>389299000</v>
      </c>
      <c r="N32" s="32">
        <f t="shared" si="4"/>
        <v>-16.536415721839074</v>
      </c>
      <c r="O32" s="31">
        <f t="shared" si="5"/>
        <v>24.54603145654112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506062160</v>
      </c>
      <c r="D33" s="82">
        <v>289559000</v>
      </c>
      <c r="E33" s="83">
        <f t="shared" si="0"/>
        <v>-216503160</v>
      </c>
      <c r="F33" s="81">
        <f>SUM(F28:F32)</f>
        <v>772391412</v>
      </c>
      <c r="G33" s="82">
        <v>389299000</v>
      </c>
      <c r="H33" s="83">
        <f t="shared" si="1"/>
        <v>-383092412</v>
      </c>
      <c r="I33" s="83">
        <v>437289000</v>
      </c>
      <c r="J33" s="58">
        <f t="shared" si="2"/>
        <v>-42.78193018818083</v>
      </c>
      <c r="K33" s="59">
        <f t="shared" si="3"/>
        <v>-49.598222617213665</v>
      </c>
      <c r="L33" s="96">
        <v>289559000</v>
      </c>
      <c r="M33" s="97">
        <v>389299000</v>
      </c>
      <c r="N33" s="60">
        <f t="shared" si="4"/>
        <v>-74.76996397970707</v>
      </c>
      <c r="O33" s="59">
        <f t="shared" si="5"/>
        <v>-98.4057015301863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sqref="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8765800030</v>
      </c>
      <c r="D8" s="64">
        <v>9345000180</v>
      </c>
      <c r="E8" s="65">
        <f>($D8-$C8)</f>
        <v>579200150</v>
      </c>
      <c r="F8" s="63">
        <v>9370640200</v>
      </c>
      <c r="G8" s="64">
        <v>9989805190</v>
      </c>
      <c r="H8" s="65">
        <f>($G8-$F8)</f>
        <v>619164990</v>
      </c>
      <c r="I8" s="65">
        <v>10679101760</v>
      </c>
      <c r="J8" s="30">
        <f>IF($C8=0,0,($E8/$C8)*100)</f>
        <v>6.607499007708941</v>
      </c>
      <c r="K8" s="31">
        <f>IF($F8=0,0,($H8/$F8)*100)</f>
        <v>6.607499346736202</v>
      </c>
      <c r="L8" s="84">
        <v>40534245620</v>
      </c>
      <c r="M8" s="85">
        <v>44625131890</v>
      </c>
      <c r="N8" s="32">
        <f>IF($L8=0,0,($E8/$L8)*100)</f>
        <v>1.4289155777805247</v>
      </c>
      <c r="O8" s="31">
        <f>IF($M8=0,0,($H8/$M8)*100)</f>
        <v>1.387480470704778</v>
      </c>
      <c r="P8" s="6"/>
      <c r="Q8" s="33"/>
    </row>
    <row r="9" spans="1:17" ht="12.75">
      <c r="A9" s="3"/>
      <c r="B9" s="29" t="s">
        <v>16</v>
      </c>
      <c r="C9" s="63">
        <v>24476330730</v>
      </c>
      <c r="D9" s="64">
        <v>21554738070</v>
      </c>
      <c r="E9" s="65">
        <f>($D9-$C9)</f>
        <v>-2921592660</v>
      </c>
      <c r="F9" s="63">
        <v>26813169790</v>
      </c>
      <c r="G9" s="64">
        <v>24303105170</v>
      </c>
      <c r="H9" s="65">
        <f>($G9-$F9)</f>
        <v>-2510064620</v>
      </c>
      <c r="I9" s="65">
        <v>26304313760</v>
      </c>
      <c r="J9" s="30">
        <f>IF($C9=0,0,($E9/$C9)*100)</f>
        <v>-11.936399668023281</v>
      </c>
      <c r="K9" s="31">
        <f>IF($F9=0,0,($H9/$F9)*100)</f>
        <v>-9.361312517910997</v>
      </c>
      <c r="L9" s="84">
        <v>40534245620</v>
      </c>
      <c r="M9" s="85">
        <v>44625131890</v>
      </c>
      <c r="N9" s="32">
        <f>IF($L9=0,0,($E9/$L9)*100)</f>
        <v>-7.207714403739778</v>
      </c>
      <c r="O9" s="31">
        <f>IF($M9=0,0,($H9/$M9)*100)</f>
        <v>-5.62477804253275</v>
      </c>
      <c r="P9" s="6"/>
      <c r="Q9" s="33"/>
    </row>
    <row r="10" spans="1:17" ht="12.75">
      <c r="A10" s="3"/>
      <c r="B10" s="29" t="s">
        <v>17</v>
      </c>
      <c r="C10" s="63">
        <v>9984637880</v>
      </c>
      <c r="D10" s="64">
        <v>9634507370</v>
      </c>
      <c r="E10" s="65">
        <f aca="true" t="shared" si="0" ref="E10:E33">($D10-$C10)</f>
        <v>-350130510</v>
      </c>
      <c r="F10" s="63">
        <v>10859457800</v>
      </c>
      <c r="G10" s="64">
        <v>10332221530</v>
      </c>
      <c r="H10" s="65">
        <f aca="true" t="shared" si="1" ref="H10:H33">($G10-$F10)</f>
        <v>-527236270</v>
      </c>
      <c r="I10" s="65">
        <v>11066246860</v>
      </c>
      <c r="J10" s="30">
        <f aca="true" t="shared" si="2" ref="J10:J33">IF($C10=0,0,($E10/$C10)*100)</f>
        <v>-3.5066921225189187</v>
      </c>
      <c r="K10" s="31">
        <f aca="true" t="shared" si="3" ref="K10:K33">IF($F10=0,0,($H10/$F10)*100)</f>
        <v>-4.855088345202649</v>
      </c>
      <c r="L10" s="84">
        <v>40534245620</v>
      </c>
      <c r="M10" s="85">
        <v>44625131890</v>
      </c>
      <c r="N10" s="32">
        <f aca="true" t="shared" si="4" ref="N10:N33">IF($L10=0,0,($E10/$L10)*100)</f>
        <v>-0.8637893826430116</v>
      </c>
      <c r="O10" s="31">
        <f aca="true" t="shared" si="5" ref="O10:O33">IF($M10=0,0,($H10/$M10)*100)</f>
        <v>-1.181478345654252</v>
      </c>
      <c r="P10" s="6"/>
      <c r="Q10" s="33"/>
    </row>
    <row r="11" spans="1:17" ht="16.5">
      <c r="A11" s="7"/>
      <c r="B11" s="34" t="s">
        <v>18</v>
      </c>
      <c r="C11" s="66">
        <f>SUM(C8:C10)</f>
        <v>43226768640</v>
      </c>
      <c r="D11" s="67">
        <v>40534245620</v>
      </c>
      <c r="E11" s="68">
        <f t="shared" si="0"/>
        <v>-2692523020</v>
      </c>
      <c r="F11" s="66">
        <f>SUM(F8:F10)</f>
        <v>47043267790</v>
      </c>
      <c r="G11" s="67">
        <v>44625131890</v>
      </c>
      <c r="H11" s="68">
        <f t="shared" si="1"/>
        <v>-2418135900</v>
      </c>
      <c r="I11" s="68">
        <v>48049662380</v>
      </c>
      <c r="J11" s="35">
        <f t="shared" si="2"/>
        <v>-6.228832514462964</v>
      </c>
      <c r="K11" s="36">
        <f t="shared" si="3"/>
        <v>-5.140237941791161</v>
      </c>
      <c r="L11" s="86">
        <v>40534245620</v>
      </c>
      <c r="M11" s="87">
        <v>44625131890</v>
      </c>
      <c r="N11" s="37">
        <f t="shared" si="4"/>
        <v>-6.642588208602265</v>
      </c>
      <c r="O11" s="36">
        <f t="shared" si="5"/>
        <v>-5.4187759174822245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12362660000</v>
      </c>
      <c r="D13" s="64">
        <v>10751491590</v>
      </c>
      <c r="E13" s="65">
        <f t="shared" si="0"/>
        <v>-1611168410</v>
      </c>
      <c r="F13" s="63">
        <v>13207097450</v>
      </c>
      <c r="G13" s="64">
        <v>11470070450</v>
      </c>
      <c r="H13" s="65">
        <f t="shared" si="1"/>
        <v>-1737027000</v>
      </c>
      <c r="I13" s="65">
        <v>12274127590</v>
      </c>
      <c r="J13" s="30">
        <f t="shared" si="2"/>
        <v>-13.032538385751934</v>
      </c>
      <c r="K13" s="31">
        <f t="shared" si="3"/>
        <v>-13.152223693177945</v>
      </c>
      <c r="L13" s="84">
        <v>40161810560</v>
      </c>
      <c r="M13" s="85">
        <v>43539782450</v>
      </c>
      <c r="N13" s="32">
        <f t="shared" si="4"/>
        <v>-4.01169266906676</v>
      </c>
      <c r="O13" s="31">
        <f t="shared" si="5"/>
        <v>-3.9895169480802033</v>
      </c>
      <c r="P13" s="6"/>
      <c r="Q13" s="33"/>
    </row>
    <row r="14" spans="1:17" ht="12.75">
      <c r="A14" s="3"/>
      <c r="B14" s="29" t="s">
        <v>21</v>
      </c>
      <c r="C14" s="63">
        <v>1345319550</v>
      </c>
      <c r="D14" s="64">
        <v>2789922560</v>
      </c>
      <c r="E14" s="65">
        <f t="shared" si="0"/>
        <v>1444603010</v>
      </c>
      <c r="F14" s="63">
        <v>1517014120</v>
      </c>
      <c r="G14" s="64">
        <v>2942496240</v>
      </c>
      <c r="H14" s="65">
        <f t="shared" si="1"/>
        <v>1425482120</v>
      </c>
      <c r="I14" s="65">
        <v>3222073540</v>
      </c>
      <c r="J14" s="30">
        <f t="shared" si="2"/>
        <v>107.37991654101808</v>
      </c>
      <c r="K14" s="31">
        <f t="shared" si="3"/>
        <v>93.96630533669654</v>
      </c>
      <c r="L14" s="84">
        <v>40161810560</v>
      </c>
      <c r="M14" s="85">
        <v>43539782450</v>
      </c>
      <c r="N14" s="32">
        <f t="shared" si="4"/>
        <v>3.596956884804349</v>
      </c>
      <c r="O14" s="31">
        <f t="shared" si="5"/>
        <v>3.273976211610584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40161810560</v>
      </c>
      <c r="M15" s="85">
        <v>43539782450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14384031950</v>
      </c>
      <c r="D16" s="64">
        <v>13430664590</v>
      </c>
      <c r="E16" s="65">
        <f t="shared" si="0"/>
        <v>-953367360</v>
      </c>
      <c r="F16" s="63">
        <v>15525438980</v>
      </c>
      <c r="G16" s="64">
        <v>15209138250</v>
      </c>
      <c r="H16" s="65">
        <f t="shared" si="1"/>
        <v>-316300730</v>
      </c>
      <c r="I16" s="65">
        <v>16337962350</v>
      </c>
      <c r="J16" s="30">
        <f t="shared" si="2"/>
        <v>-6.627956356840545</v>
      </c>
      <c r="K16" s="31">
        <f t="shared" si="3"/>
        <v>-2.0373061940951316</v>
      </c>
      <c r="L16" s="84">
        <v>40161810560</v>
      </c>
      <c r="M16" s="85">
        <v>43539782450</v>
      </c>
      <c r="N16" s="32">
        <f t="shared" si="4"/>
        <v>-2.3738156888512547</v>
      </c>
      <c r="O16" s="31">
        <f t="shared" si="5"/>
        <v>-0.7264637354659084</v>
      </c>
      <c r="P16" s="6"/>
      <c r="Q16" s="33"/>
    </row>
    <row r="17" spans="1:17" ht="12.75">
      <c r="A17" s="3"/>
      <c r="B17" s="29" t="s">
        <v>23</v>
      </c>
      <c r="C17" s="63">
        <v>13648457060</v>
      </c>
      <c r="D17" s="64">
        <v>13189731820</v>
      </c>
      <c r="E17" s="65">
        <f t="shared" si="0"/>
        <v>-458725240</v>
      </c>
      <c r="F17" s="63">
        <v>13942107380</v>
      </c>
      <c r="G17" s="64">
        <v>13918077510</v>
      </c>
      <c r="H17" s="65">
        <f t="shared" si="1"/>
        <v>-24029870</v>
      </c>
      <c r="I17" s="65">
        <v>14484555840</v>
      </c>
      <c r="J17" s="42">
        <f t="shared" si="2"/>
        <v>-3.361004383011189</v>
      </c>
      <c r="K17" s="31">
        <f t="shared" si="3"/>
        <v>-0.17235464729292596</v>
      </c>
      <c r="L17" s="88">
        <v>40161810560</v>
      </c>
      <c r="M17" s="85">
        <v>43539782450</v>
      </c>
      <c r="N17" s="32">
        <f t="shared" si="4"/>
        <v>-1.1421926292757254</v>
      </c>
      <c r="O17" s="31">
        <f t="shared" si="5"/>
        <v>-0.05519060649325776</v>
      </c>
      <c r="P17" s="6"/>
      <c r="Q17" s="33"/>
    </row>
    <row r="18" spans="1:17" ht="16.5">
      <c r="A18" s="3"/>
      <c r="B18" s="34" t="s">
        <v>24</v>
      </c>
      <c r="C18" s="66">
        <f>SUM(C13:C17)</f>
        <v>41740468560</v>
      </c>
      <c r="D18" s="67">
        <v>40161810560</v>
      </c>
      <c r="E18" s="68">
        <f t="shared" si="0"/>
        <v>-1578658000</v>
      </c>
      <c r="F18" s="66">
        <f>SUM(F13:F17)</f>
        <v>44191657930</v>
      </c>
      <c r="G18" s="67">
        <v>43539782450</v>
      </c>
      <c r="H18" s="68">
        <f t="shared" si="1"/>
        <v>-651875480</v>
      </c>
      <c r="I18" s="68">
        <v>46318719320</v>
      </c>
      <c r="J18" s="43">
        <f t="shared" si="2"/>
        <v>-3.782080207678435</v>
      </c>
      <c r="K18" s="36">
        <f t="shared" si="3"/>
        <v>-1.475109806997006</v>
      </c>
      <c r="L18" s="89">
        <v>40161810560</v>
      </c>
      <c r="M18" s="87">
        <v>43539782450</v>
      </c>
      <c r="N18" s="37">
        <f t="shared" si="4"/>
        <v>-3.930744102389392</v>
      </c>
      <c r="O18" s="36">
        <f t="shared" si="5"/>
        <v>-1.4971950784287853</v>
      </c>
      <c r="P18" s="6"/>
      <c r="Q18" s="38"/>
    </row>
    <row r="19" spans="1:17" ht="16.5">
      <c r="A19" s="44"/>
      <c r="B19" s="45" t="s">
        <v>25</v>
      </c>
      <c r="C19" s="72">
        <f>C11-C18</f>
        <v>1486300080</v>
      </c>
      <c r="D19" s="73">
        <v>372435060</v>
      </c>
      <c r="E19" s="74">
        <f t="shared" si="0"/>
        <v>-1113865020</v>
      </c>
      <c r="F19" s="75">
        <f>F11-F18</f>
        <v>2851609860</v>
      </c>
      <c r="G19" s="76">
        <v>1085349440</v>
      </c>
      <c r="H19" s="77">
        <f t="shared" si="1"/>
        <v>-1766260420</v>
      </c>
      <c r="I19" s="77">
        <v>1730943060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1000000000</v>
      </c>
      <c r="D22" s="64">
        <v>1023498000</v>
      </c>
      <c r="E22" s="65">
        <f t="shared" si="0"/>
        <v>23498000</v>
      </c>
      <c r="F22" s="63">
        <v>1000000000</v>
      </c>
      <c r="G22" s="64">
        <v>1000000000</v>
      </c>
      <c r="H22" s="65">
        <f t="shared" si="1"/>
        <v>0</v>
      </c>
      <c r="I22" s="65">
        <v>1000000000</v>
      </c>
      <c r="J22" s="30">
        <f t="shared" si="2"/>
        <v>2.3498</v>
      </c>
      <c r="K22" s="31">
        <f t="shared" si="3"/>
        <v>0</v>
      </c>
      <c r="L22" s="84">
        <v>4792769000</v>
      </c>
      <c r="M22" s="85">
        <v>5098905000</v>
      </c>
      <c r="N22" s="32">
        <f t="shared" si="4"/>
        <v>0.4902802534401303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240948000</v>
      </c>
      <c r="E23" s="65">
        <f t="shared" si="0"/>
        <v>240948000</v>
      </c>
      <c r="F23" s="63">
        <v>0</v>
      </c>
      <c r="G23" s="64">
        <v>551695000</v>
      </c>
      <c r="H23" s="65">
        <f t="shared" si="1"/>
        <v>551695000</v>
      </c>
      <c r="I23" s="65">
        <v>907872000</v>
      </c>
      <c r="J23" s="30">
        <f t="shared" si="2"/>
        <v>0</v>
      </c>
      <c r="K23" s="31">
        <f t="shared" si="3"/>
        <v>0</v>
      </c>
      <c r="L23" s="84">
        <v>4792769000</v>
      </c>
      <c r="M23" s="85">
        <v>5098905000</v>
      </c>
      <c r="N23" s="32">
        <f t="shared" si="4"/>
        <v>5.0273234533106015</v>
      </c>
      <c r="O23" s="31">
        <f t="shared" si="5"/>
        <v>10.819872109796123</v>
      </c>
      <c r="P23" s="6"/>
      <c r="Q23" s="33"/>
    </row>
    <row r="24" spans="1:17" ht="12.75">
      <c r="A24" s="7"/>
      <c r="B24" s="29" t="s">
        <v>29</v>
      </c>
      <c r="C24" s="63">
        <v>3683337000</v>
      </c>
      <c r="D24" s="64">
        <v>3528323000</v>
      </c>
      <c r="E24" s="65">
        <f t="shared" si="0"/>
        <v>-155014000</v>
      </c>
      <c r="F24" s="63">
        <v>4002340000</v>
      </c>
      <c r="G24" s="64">
        <v>3547210000</v>
      </c>
      <c r="H24" s="65">
        <f t="shared" si="1"/>
        <v>-455130000</v>
      </c>
      <c r="I24" s="65">
        <v>3675520000</v>
      </c>
      <c r="J24" s="30">
        <f t="shared" si="2"/>
        <v>-4.2085206974002105</v>
      </c>
      <c r="K24" s="31">
        <f t="shared" si="3"/>
        <v>-11.371597615394993</v>
      </c>
      <c r="L24" s="84">
        <v>4792769000</v>
      </c>
      <c r="M24" s="85">
        <v>5098905000</v>
      </c>
      <c r="N24" s="32">
        <f t="shared" si="4"/>
        <v>-3.234330717795913</v>
      </c>
      <c r="O24" s="31">
        <f t="shared" si="5"/>
        <v>-8.926034119090275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4792769000</v>
      </c>
      <c r="M25" s="85">
        <v>5098905000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4683337000</v>
      </c>
      <c r="D26" s="67">
        <v>4792769000</v>
      </c>
      <c r="E26" s="68">
        <f t="shared" si="0"/>
        <v>109432000</v>
      </c>
      <c r="F26" s="66">
        <f>SUM(F22:F24)</f>
        <v>5002340000</v>
      </c>
      <c r="G26" s="67">
        <v>5098905000</v>
      </c>
      <c r="H26" s="68">
        <f t="shared" si="1"/>
        <v>96565000</v>
      </c>
      <c r="I26" s="68">
        <v>5583392000</v>
      </c>
      <c r="J26" s="43">
        <f t="shared" si="2"/>
        <v>2.3366245051338392</v>
      </c>
      <c r="K26" s="36">
        <f t="shared" si="3"/>
        <v>1.9303965744031795</v>
      </c>
      <c r="L26" s="89">
        <v>4792769000</v>
      </c>
      <c r="M26" s="87">
        <v>5098905000</v>
      </c>
      <c r="N26" s="37">
        <f t="shared" si="4"/>
        <v>2.283272988954819</v>
      </c>
      <c r="O26" s="36">
        <f t="shared" si="5"/>
        <v>1.8938379907058476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595384000</v>
      </c>
      <c r="D28" s="64">
        <v>357092000</v>
      </c>
      <c r="E28" s="65">
        <f t="shared" si="0"/>
        <v>-238292000</v>
      </c>
      <c r="F28" s="63">
        <v>500950000</v>
      </c>
      <c r="G28" s="64">
        <v>436885000</v>
      </c>
      <c r="H28" s="65">
        <f t="shared" si="1"/>
        <v>-64065000</v>
      </c>
      <c r="I28" s="65">
        <v>408109000</v>
      </c>
      <c r="J28" s="30">
        <f t="shared" si="2"/>
        <v>-40.02324550206253</v>
      </c>
      <c r="K28" s="31">
        <f t="shared" si="3"/>
        <v>-12.788701467212297</v>
      </c>
      <c r="L28" s="84">
        <v>4792769000</v>
      </c>
      <c r="M28" s="85">
        <v>5098905000</v>
      </c>
      <c r="N28" s="32">
        <f t="shared" si="4"/>
        <v>-4.971906636852308</v>
      </c>
      <c r="O28" s="31">
        <f t="shared" si="5"/>
        <v>-1.2564462369861764</v>
      </c>
      <c r="P28" s="6"/>
      <c r="Q28" s="33"/>
    </row>
    <row r="29" spans="1:17" ht="12.75">
      <c r="A29" s="7"/>
      <c r="B29" s="29" t="s">
        <v>33</v>
      </c>
      <c r="C29" s="63">
        <v>770096000</v>
      </c>
      <c r="D29" s="64">
        <v>425663000</v>
      </c>
      <c r="E29" s="65">
        <f t="shared" si="0"/>
        <v>-344433000</v>
      </c>
      <c r="F29" s="63">
        <v>799180000</v>
      </c>
      <c r="G29" s="64">
        <v>580378000</v>
      </c>
      <c r="H29" s="65">
        <f t="shared" si="1"/>
        <v>-218802000</v>
      </c>
      <c r="I29" s="65">
        <v>633386000</v>
      </c>
      <c r="J29" s="30">
        <f t="shared" si="2"/>
        <v>-44.72598221520434</v>
      </c>
      <c r="K29" s="31">
        <f t="shared" si="3"/>
        <v>-27.37831277058985</v>
      </c>
      <c r="L29" s="84">
        <v>4792769000</v>
      </c>
      <c r="M29" s="85">
        <v>5098905000</v>
      </c>
      <c r="N29" s="32">
        <f t="shared" si="4"/>
        <v>-7.1865136834260115</v>
      </c>
      <c r="O29" s="31">
        <f t="shared" si="5"/>
        <v>-4.291156630688354</v>
      </c>
      <c r="P29" s="6"/>
      <c r="Q29" s="33"/>
    </row>
    <row r="30" spans="1:17" ht="12.75">
      <c r="A30" s="7"/>
      <c r="B30" s="29" t="s">
        <v>34</v>
      </c>
      <c r="C30" s="63">
        <v>743261000</v>
      </c>
      <c r="D30" s="64">
        <v>602603000</v>
      </c>
      <c r="E30" s="65">
        <f t="shared" si="0"/>
        <v>-140658000</v>
      </c>
      <c r="F30" s="63">
        <v>792459000</v>
      </c>
      <c r="G30" s="64">
        <v>658742000</v>
      </c>
      <c r="H30" s="65">
        <f t="shared" si="1"/>
        <v>-133717000</v>
      </c>
      <c r="I30" s="65">
        <v>789800000</v>
      </c>
      <c r="J30" s="30">
        <f t="shared" si="2"/>
        <v>-18.924442423321015</v>
      </c>
      <c r="K30" s="31">
        <f t="shared" si="3"/>
        <v>-16.87368053110634</v>
      </c>
      <c r="L30" s="84">
        <v>4792769000</v>
      </c>
      <c r="M30" s="85">
        <v>5098905000</v>
      </c>
      <c r="N30" s="32">
        <f t="shared" si="4"/>
        <v>-2.934796148113961</v>
      </c>
      <c r="O30" s="31">
        <f t="shared" si="5"/>
        <v>-2.6224650194502543</v>
      </c>
      <c r="P30" s="6"/>
      <c r="Q30" s="33"/>
    </row>
    <row r="31" spans="1:17" ht="12.75">
      <c r="A31" s="7"/>
      <c r="B31" s="29" t="s">
        <v>35</v>
      </c>
      <c r="C31" s="63">
        <v>2645477000</v>
      </c>
      <c r="D31" s="64">
        <v>1848462000</v>
      </c>
      <c r="E31" s="65">
        <f t="shared" si="0"/>
        <v>-797015000</v>
      </c>
      <c r="F31" s="63">
        <v>2656818000</v>
      </c>
      <c r="G31" s="64">
        <v>1789795000</v>
      </c>
      <c r="H31" s="65">
        <f t="shared" si="1"/>
        <v>-867023000</v>
      </c>
      <c r="I31" s="65">
        <v>1845625000</v>
      </c>
      <c r="J31" s="30">
        <f t="shared" si="2"/>
        <v>-30.127459055588083</v>
      </c>
      <c r="K31" s="31">
        <f t="shared" si="3"/>
        <v>-32.633887605398634</v>
      </c>
      <c r="L31" s="84">
        <v>4792769000</v>
      </c>
      <c r="M31" s="85">
        <v>5098905000</v>
      </c>
      <c r="N31" s="32">
        <f t="shared" si="4"/>
        <v>-16.62953086201317</v>
      </c>
      <c r="O31" s="31">
        <f t="shared" si="5"/>
        <v>-17.00410186108586</v>
      </c>
      <c r="P31" s="6"/>
      <c r="Q31" s="33"/>
    </row>
    <row r="32" spans="1:17" ht="12.75">
      <c r="A32" s="7"/>
      <c r="B32" s="29" t="s">
        <v>36</v>
      </c>
      <c r="C32" s="63">
        <v>3254090000</v>
      </c>
      <c r="D32" s="64">
        <v>1558949000</v>
      </c>
      <c r="E32" s="65">
        <f t="shared" si="0"/>
        <v>-1695141000</v>
      </c>
      <c r="F32" s="63">
        <v>2924724000</v>
      </c>
      <c r="G32" s="64">
        <v>1633105000</v>
      </c>
      <c r="H32" s="65">
        <f t="shared" si="1"/>
        <v>-1291619000</v>
      </c>
      <c r="I32" s="65">
        <v>1906472000</v>
      </c>
      <c r="J32" s="30">
        <f t="shared" si="2"/>
        <v>-52.09262804655065</v>
      </c>
      <c r="K32" s="31">
        <f t="shared" si="3"/>
        <v>-44.16208161864162</v>
      </c>
      <c r="L32" s="84">
        <v>4792769000</v>
      </c>
      <c r="M32" s="85">
        <v>5098905000</v>
      </c>
      <c r="N32" s="32">
        <f t="shared" si="4"/>
        <v>-35.36871900147911</v>
      </c>
      <c r="O32" s="31">
        <f t="shared" si="5"/>
        <v>-25.331301524543015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8008308000</v>
      </c>
      <c r="D33" s="82">
        <v>4792769000</v>
      </c>
      <c r="E33" s="83">
        <f t="shared" si="0"/>
        <v>-3215539000</v>
      </c>
      <c r="F33" s="81">
        <f>SUM(F28:F32)</f>
        <v>7674131000</v>
      </c>
      <c r="G33" s="82">
        <v>5098905000</v>
      </c>
      <c r="H33" s="83">
        <f t="shared" si="1"/>
        <v>-2575226000</v>
      </c>
      <c r="I33" s="83">
        <v>5583392000</v>
      </c>
      <c r="J33" s="58">
        <f t="shared" si="2"/>
        <v>-40.15253908815695</v>
      </c>
      <c r="K33" s="59">
        <f t="shared" si="3"/>
        <v>-33.55723273423401</v>
      </c>
      <c r="L33" s="96">
        <v>4792769000</v>
      </c>
      <c r="M33" s="97">
        <v>5098905000</v>
      </c>
      <c r="N33" s="60">
        <f t="shared" si="4"/>
        <v>-67.09146633188455</v>
      </c>
      <c r="O33" s="59">
        <f t="shared" si="5"/>
        <v>-50.50547127275365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123527204</v>
      </c>
      <c r="D8" s="64">
        <v>87919079</v>
      </c>
      <c r="E8" s="65">
        <f>($D8-$C8)</f>
        <v>-35608125</v>
      </c>
      <c r="F8" s="63">
        <v>132174108</v>
      </c>
      <c r="G8" s="64">
        <v>94073415</v>
      </c>
      <c r="H8" s="65">
        <f>($G8-$F8)</f>
        <v>-38100693</v>
      </c>
      <c r="I8" s="65">
        <v>100658554</v>
      </c>
      <c r="J8" s="30">
        <f>IF($C8=0,0,($E8/$C8)*100)</f>
        <v>-28.826140191758892</v>
      </c>
      <c r="K8" s="31">
        <f>IF($F8=0,0,($H8/$F8)*100)</f>
        <v>-28.826139685391333</v>
      </c>
      <c r="L8" s="84">
        <v>350011875</v>
      </c>
      <c r="M8" s="85">
        <v>357100737</v>
      </c>
      <c r="N8" s="32">
        <f>IF($L8=0,0,($E8/$L8)*100)</f>
        <v>-10.173404830907524</v>
      </c>
      <c r="O8" s="31">
        <f>IF($M8=0,0,($H8/$M8)*100)</f>
        <v>-10.669452356800932</v>
      </c>
      <c r="P8" s="6"/>
      <c r="Q8" s="33"/>
    </row>
    <row r="9" spans="1:17" ht="12.75">
      <c r="A9" s="3"/>
      <c r="B9" s="29" t="s">
        <v>16</v>
      </c>
      <c r="C9" s="63">
        <v>161402597</v>
      </c>
      <c r="D9" s="64">
        <v>154545333</v>
      </c>
      <c r="E9" s="65">
        <f>($D9-$C9)</f>
        <v>-6857264</v>
      </c>
      <c r="F9" s="63">
        <v>169864896</v>
      </c>
      <c r="G9" s="64">
        <v>164651016</v>
      </c>
      <c r="H9" s="65">
        <f>($G9-$F9)</f>
        <v>-5213880</v>
      </c>
      <c r="I9" s="65">
        <v>176757616</v>
      </c>
      <c r="J9" s="30">
        <f>IF($C9=0,0,($E9/$C9)*100)</f>
        <v>-4.2485462609997535</v>
      </c>
      <c r="K9" s="31">
        <f>IF($F9=0,0,($H9/$F9)*100)</f>
        <v>-3.0694275996848694</v>
      </c>
      <c r="L9" s="84">
        <v>350011875</v>
      </c>
      <c r="M9" s="85">
        <v>357100737</v>
      </c>
      <c r="N9" s="32">
        <f>IF($L9=0,0,($E9/$L9)*100)</f>
        <v>-1.9591518144920081</v>
      </c>
      <c r="O9" s="31">
        <f>IF($M9=0,0,($H9/$M9)*100)</f>
        <v>-1.4600585940543718</v>
      </c>
      <c r="P9" s="6"/>
      <c r="Q9" s="33"/>
    </row>
    <row r="10" spans="1:17" ht="12.75">
      <c r="A10" s="3"/>
      <c r="B10" s="29" t="s">
        <v>17</v>
      </c>
      <c r="C10" s="63">
        <v>72304754</v>
      </c>
      <c r="D10" s="64">
        <v>107547463</v>
      </c>
      <c r="E10" s="65">
        <f aca="true" t="shared" si="0" ref="E10:E33">($D10-$C10)</f>
        <v>35242709</v>
      </c>
      <c r="F10" s="63">
        <v>77122414</v>
      </c>
      <c r="G10" s="64">
        <v>98376306</v>
      </c>
      <c r="H10" s="65">
        <f aca="true" t="shared" si="1" ref="H10:H33">($G10-$F10)</f>
        <v>21253892</v>
      </c>
      <c r="I10" s="65">
        <v>103388910</v>
      </c>
      <c r="J10" s="30">
        <f aca="true" t="shared" si="2" ref="J10:J33">IF($C10=0,0,($E10/$C10)*100)</f>
        <v>48.741897386166336</v>
      </c>
      <c r="K10" s="31">
        <f aca="true" t="shared" si="3" ref="K10:K33">IF($F10=0,0,($H10/$F10)*100)</f>
        <v>27.558644624375994</v>
      </c>
      <c r="L10" s="84">
        <v>350011875</v>
      </c>
      <c r="M10" s="85">
        <v>357100737</v>
      </c>
      <c r="N10" s="32">
        <f aca="true" t="shared" si="4" ref="N10:N33">IF($L10=0,0,($E10/$L10)*100)</f>
        <v>10.06900380165673</v>
      </c>
      <c r="O10" s="31">
        <f aca="true" t="shared" si="5" ref="O10:O33">IF($M10=0,0,($H10/$M10)*100)</f>
        <v>5.951791692885809</v>
      </c>
      <c r="P10" s="6"/>
      <c r="Q10" s="33"/>
    </row>
    <row r="11" spans="1:17" ht="16.5">
      <c r="A11" s="7"/>
      <c r="B11" s="34" t="s">
        <v>18</v>
      </c>
      <c r="C11" s="66">
        <f>SUM(C8:C10)</f>
        <v>357234555</v>
      </c>
      <c r="D11" s="67">
        <v>350011875</v>
      </c>
      <c r="E11" s="68">
        <f t="shared" si="0"/>
        <v>-7222680</v>
      </c>
      <c r="F11" s="66">
        <f>SUM(F8:F10)</f>
        <v>379161418</v>
      </c>
      <c r="G11" s="67">
        <v>357100737</v>
      </c>
      <c r="H11" s="68">
        <f t="shared" si="1"/>
        <v>-22060681</v>
      </c>
      <c r="I11" s="68">
        <v>380805080</v>
      </c>
      <c r="J11" s="35">
        <f t="shared" si="2"/>
        <v>-2.0218312867298067</v>
      </c>
      <c r="K11" s="36">
        <f t="shared" si="3"/>
        <v>-5.818282122787082</v>
      </c>
      <c r="L11" s="86">
        <v>350011875</v>
      </c>
      <c r="M11" s="87">
        <v>357100737</v>
      </c>
      <c r="N11" s="37">
        <f t="shared" si="4"/>
        <v>-2.0635528437428015</v>
      </c>
      <c r="O11" s="36">
        <f t="shared" si="5"/>
        <v>-6.177719257969495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137081283</v>
      </c>
      <c r="D13" s="64">
        <v>134788896</v>
      </c>
      <c r="E13" s="65">
        <f t="shared" si="0"/>
        <v>-2292387</v>
      </c>
      <c r="F13" s="63">
        <v>144700558</v>
      </c>
      <c r="G13" s="64">
        <v>143187480</v>
      </c>
      <c r="H13" s="65">
        <f t="shared" si="1"/>
        <v>-1513078</v>
      </c>
      <c r="I13" s="65">
        <v>151079906</v>
      </c>
      <c r="J13" s="30">
        <f t="shared" si="2"/>
        <v>-1.6722830059884979</v>
      </c>
      <c r="K13" s="31">
        <f t="shared" si="3"/>
        <v>-1.0456614825217192</v>
      </c>
      <c r="L13" s="84">
        <v>344808793</v>
      </c>
      <c r="M13" s="85">
        <v>370059140</v>
      </c>
      <c r="N13" s="32">
        <f t="shared" si="4"/>
        <v>-0.6648284633507011</v>
      </c>
      <c r="O13" s="31">
        <f t="shared" si="5"/>
        <v>-0.408874646360579</v>
      </c>
      <c r="P13" s="6"/>
      <c r="Q13" s="33"/>
    </row>
    <row r="14" spans="1:17" ht="12.75">
      <c r="A14" s="3"/>
      <c r="B14" s="29" t="s">
        <v>21</v>
      </c>
      <c r="C14" s="63">
        <v>8043345</v>
      </c>
      <c r="D14" s="64">
        <v>7746668</v>
      </c>
      <c r="E14" s="65">
        <f t="shared" si="0"/>
        <v>-296677</v>
      </c>
      <c r="F14" s="63">
        <v>8355836</v>
      </c>
      <c r="G14" s="64">
        <v>8054345</v>
      </c>
      <c r="H14" s="65">
        <f t="shared" si="1"/>
        <v>-301491</v>
      </c>
      <c r="I14" s="65">
        <v>8370836</v>
      </c>
      <c r="J14" s="30">
        <f t="shared" si="2"/>
        <v>-3.6884778658630206</v>
      </c>
      <c r="K14" s="31">
        <f t="shared" si="3"/>
        <v>-3.60814884351488</v>
      </c>
      <c r="L14" s="84">
        <v>344808793</v>
      </c>
      <c r="M14" s="85">
        <v>370059140</v>
      </c>
      <c r="N14" s="32">
        <f t="shared" si="4"/>
        <v>-0.08604101926136205</v>
      </c>
      <c r="O14" s="31">
        <f t="shared" si="5"/>
        <v>-0.08147103190046867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344808793</v>
      </c>
      <c r="M15" s="85">
        <v>370059140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110287779</v>
      </c>
      <c r="D16" s="64">
        <v>108932080</v>
      </c>
      <c r="E16" s="65">
        <f t="shared" si="0"/>
        <v>-1355699</v>
      </c>
      <c r="F16" s="63">
        <v>115802168</v>
      </c>
      <c r="G16" s="64">
        <v>115468005</v>
      </c>
      <c r="H16" s="65">
        <f t="shared" si="1"/>
        <v>-334163</v>
      </c>
      <c r="I16" s="65">
        <v>124243573</v>
      </c>
      <c r="J16" s="30">
        <f t="shared" si="2"/>
        <v>-1.229237738117838</v>
      </c>
      <c r="K16" s="31">
        <f t="shared" si="3"/>
        <v>-0.2885636821583513</v>
      </c>
      <c r="L16" s="84">
        <v>344808793</v>
      </c>
      <c r="M16" s="85">
        <v>370059140</v>
      </c>
      <c r="N16" s="32">
        <f t="shared" si="4"/>
        <v>-0.3931741381084791</v>
      </c>
      <c r="O16" s="31">
        <f t="shared" si="5"/>
        <v>-0.09029989098499229</v>
      </c>
      <c r="P16" s="6"/>
      <c r="Q16" s="33"/>
    </row>
    <row r="17" spans="1:17" ht="12.75">
      <c r="A17" s="3"/>
      <c r="B17" s="29" t="s">
        <v>23</v>
      </c>
      <c r="C17" s="63">
        <v>92187502</v>
      </c>
      <c r="D17" s="64">
        <v>93341149</v>
      </c>
      <c r="E17" s="65">
        <f t="shared" si="0"/>
        <v>1153647</v>
      </c>
      <c r="F17" s="63">
        <v>96206202</v>
      </c>
      <c r="G17" s="64">
        <v>103349310</v>
      </c>
      <c r="H17" s="65">
        <f t="shared" si="1"/>
        <v>7143108</v>
      </c>
      <c r="I17" s="65">
        <v>107569397</v>
      </c>
      <c r="J17" s="42">
        <f t="shared" si="2"/>
        <v>1.2514136677659409</v>
      </c>
      <c r="K17" s="31">
        <f t="shared" si="3"/>
        <v>7.424789516168614</v>
      </c>
      <c r="L17" s="88">
        <v>344808793</v>
      </c>
      <c r="M17" s="85">
        <v>370059140</v>
      </c>
      <c r="N17" s="32">
        <f t="shared" si="4"/>
        <v>0.33457586448498716</v>
      </c>
      <c r="O17" s="31">
        <f t="shared" si="5"/>
        <v>1.9302612009529072</v>
      </c>
      <c r="P17" s="6"/>
      <c r="Q17" s="33"/>
    </row>
    <row r="18" spans="1:17" ht="16.5">
      <c r="A18" s="3"/>
      <c r="B18" s="34" t="s">
        <v>24</v>
      </c>
      <c r="C18" s="66">
        <f>SUM(C13:C17)</f>
        <v>347599909</v>
      </c>
      <c r="D18" s="67">
        <v>344808793</v>
      </c>
      <c r="E18" s="68">
        <f t="shared" si="0"/>
        <v>-2791116</v>
      </c>
      <c r="F18" s="66">
        <f>SUM(F13:F17)</f>
        <v>365064764</v>
      </c>
      <c r="G18" s="67">
        <v>370059140</v>
      </c>
      <c r="H18" s="68">
        <f t="shared" si="1"/>
        <v>4994376</v>
      </c>
      <c r="I18" s="68">
        <v>391263712</v>
      </c>
      <c r="J18" s="43">
        <f t="shared" si="2"/>
        <v>-0.8029679892695254</v>
      </c>
      <c r="K18" s="36">
        <f t="shared" si="3"/>
        <v>1.3680794457610268</v>
      </c>
      <c r="L18" s="89">
        <v>344808793</v>
      </c>
      <c r="M18" s="87">
        <v>370059140</v>
      </c>
      <c r="N18" s="37">
        <f t="shared" si="4"/>
        <v>-0.8094677562355551</v>
      </c>
      <c r="O18" s="36">
        <f t="shared" si="5"/>
        <v>1.3496156317068673</v>
      </c>
      <c r="P18" s="6"/>
      <c r="Q18" s="38"/>
    </row>
    <row r="19" spans="1:17" ht="16.5">
      <c r="A19" s="44"/>
      <c r="B19" s="45" t="s">
        <v>25</v>
      </c>
      <c r="C19" s="72">
        <f>C11-C18</f>
        <v>9634646</v>
      </c>
      <c r="D19" s="73">
        <v>5203082</v>
      </c>
      <c r="E19" s="74">
        <f t="shared" si="0"/>
        <v>-4431564</v>
      </c>
      <c r="F19" s="75">
        <f>F11-F18</f>
        <v>14096654</v>
      </c>
      <c r="G19" s="76">
        <v>-12958403</v>
      </c>
      <c r="H19" s="77">
        <f t="shared" si="1"/>
        <v>-27055057</v>
      </c>
      <c r="I19" s="77">
        <v>-10458632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28331394</v>
      </c>
      <c r="M22" s="85">
        <v>31483800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9594394</v>
      </c>
      <c r="E23" s="65">
        <f t="shared" si="0"/>
        <v>9594394</v>
      </c>
      <c r="F23" s="63">
        <v>0</v>
      </c>
      <c r="G23" s="64">
        <v>15657800</v>
      </c>
      <c r="H23" s="65">
        <f t="shared" si="1"/>
        <v>15657800</v>
      </c>
      <c r="I23" s="65">
        <v>22065500</v>
      </c>
      <c r="J23" s="30">
        <f t="shared" si="2"/>
        <v>0</v>
      </c>
      <c r="K23" s="31">
        <f t="shared" si="3"/>
        <v>0</v>
      </c>
      <c r="L23" s="84">
        <v>28331394</v>
      </c>
      <c r="M23" s="85">
        <v>31483800</v>
      </c>
      <c r="N23" s="32">
        <f t="shared" si="4"/>
        <v>33.864885010599906</v>
      </c>
      <c r="O23" s="31">
        <f t="shared" si="5"/>
        <v>49.73287849624251</v>
      </c>
      <c r="P23" s="6"/>
      <c r="Q23" s="33"/>
    </row>
    <row r="24" spans="1:17" ht="12.75">
      <c r="A24" s="7"/>
      <c r="B24" s="29" t="s">
        <v>29</v>
      </c>
      <c r="C24" s="63">
        <v>15826000</v>
      </c>
      <c r="D24" s="64">
        <v>18737000</v>
      </c>
      <c r="E24" s="65">
        <f t="shared" si="0"/>
        <v>2911000</v>
      </c>
      <c r="F24" s="63">
        <v>16713000</v>
      </c>
      <c r="G24" s="64">
        <v>15826000</v>
      </c>
      <c r="H24" s="65">
        <f t="shared" si="1"/>
        <v>-887000</v>
      </c>
      <c r="I24" s="65">
        <v>16713000</v>
      </c>
      <c r="J24" s="30">
        <f t="shared" si="2"/>
        <v>18.393782383419687</v>
      </c>
      <c r="K24" s="31">
        <f t="shared" si="3"/>
        <v>-5.307245856518877</v>
      </c>
      <c r="L24" s="84">
        <v>28331394</v>
      </c>
      <c r="M24" s="85">
        <v>31483800</v>
      </c>
      <c r="N24" s="32">
        <f t="shared" si="4"/>
        <v>10.274820928331305</v>
      </c>
      <c r="O24" s="31">
        <f t="shared" si="5"/>
        <v>-2.817321924291223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28331394</v>
      </c>
      <c r="M25" s="85">
        <v>31483800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15826000</v>
      </c>
      <c r="D26" s="67">
        <v>28331394</v>
      </c>
      <c r="E26" s="68">
        <f t="shared" si="0"/>
        <v>12505394</v>
      </c>
      <c r="F26" s="66">
        <f>SUM(F22:F24)</f>
        <v>16713000</v>
      </c>
      <c r="G26" s="67">
        <v>31483800</v>
      </c>
      <c r="H26" s="68">
        <f t="shared" si="1"/>
        <v>14770800</v>
      </c>
      <c r="I26" s="68">
        <v>38778500</v>
      </c>
      <c r="J26" s="43">
        <f t="shared" si="2"/>
        <v>79.01803361556932</v>
      </c>
      <c r="K26" s="36">
        <f t="shared" si="3"/>
        <v>88.37910608508346</v>
      </c>
      <c r="L26" s="89">
        <v>28331394</v>
      </c>
      <c r="M26" s="87">
        <v>31483800</v>
      </c>
      <c r="N26" s="37">
        <f t="shared" si="4"/>
        <v>44.13970593893121</v>
      </c>
      <c r="O26" s="36">
        <f t="shared" si="5"/>
        <v>46.91555657195129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28331394</v>
      </c>
      <c r="M28" s="85">
        <v>31483800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8100000</v>
      </c>
      <c r="D29" s="64">
        <v>6302861</v>
      </c>
      <c r="E29" s="65">
        <f t="shared" si="0"/>
        <v>-1797139</v>
      </c>
      <c r="F29" s="63">
        <v>8100000</v>
      </c>
      <c r="G29" s="64">
        <v>8100000</v>
      </c>
      <c r="H29" s="65">
        <f t="shared" si="1"/>
        <v>0</v>
      </c>
      <c r="I29" s="65">
        <v>8100000</v>
      </c>
      <c r="J29" s="30">
        <f t="shared" si="2"/>
        <v>-22.1869012345679</v>
      </c>
      <c r="K29" s="31">
        <f t="shared" si="3"/>
        <v>0</v>
      </c>
      <c r="L29" s="84">
        <v>28331394</v>
      </c>
      <c r="M29" s="85">
        <v>31483800</v>
      </c>
      <c r="N29" s="32">
        <f t="shared" si="4"/>
        <v>-6.343277708114186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28331394</v>
      </c>
      <c r="M30" s="85">
        <v>31483800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14976000</v>
      </c>
      <c r="D31" s="64">
        <v>14029139</v>
      </c>
      <c r="E31" s="65">
        <f t="shared" si="0"/>
        <v>-946861</v>
      </c>
      <c r="F31" s="63">
        <v>19213000</v>
      </c>
      <c r="G31" s="64">
        <v>14976000</v>
      </c>
      <c r="H31" s="65">
        <f t="shared" si="1"/>
        <v>-4237000</v>
      </c>
      <c r="I31" s="65">
        <v>19213000</v>
      </c>
      <c r="J31" s="30">
        <f t="shared" si="2"/>
        <v>-6.322522702991453</v>
      </c>
      <c r="K31" s="31">
        <f t="shared" si="3"/>
        <v>-22.052776765731537</v>
      </c>
      <c r="L31" s="84">
        <v>28331394</v>
      </c>
      <c r="M31" s="85">
        <v>31483800</v>
      </c>
      <c r="N31" s="32">
        <f t="shared" si="4"/>
        <v>-3.3420911092479253</v>
      </c>
      <c r="O31" s="31">
        <f t="shared" si="5"/>
        <v>-13.45771476124229</v>
      </c>
      <c r="P31" s="6"/>
      <c r="Q31" s="33"/>
    </row>
    <row r="32" spans="1:17" ht="12.75">
      <c r="A32" s="7"/>
      <c r="B32" s="29" t="s">
        <v>36</v>
      </c>
      <c r="C32" s="63">
        <v>8407800</v>
      </c>
      <c r="D32" s="64">
        <v>7999394</v>
      </c>
      <c r="E32" s="65">
        <f t="shared" si="0"/>
        <v>-408406</v>
      </c>
      <c r="F32" s="63">
        <v>11465500</v>
      </c>
      <c r="G32" s="64">
        <v>8407800</v>
      </c>
      <c r="H32" s="65">
        <f t="shared" si="1"/>
        <v>-3057700</v>
      </c>
      <c r="I32" s="65">
        <v>11465500</v>
      </c>
      <c r="J32" s="30">
        <f t="shared" si="2"/>
        <v>-4.857465686624325</v>
      </c>
      <c r="K32" s="31">
        <f t="shared" si="3"/>
        <v>-26.66870175744625</v>
      </c>
      <c r="L32" s="84">
        <v>28331394</v>
      </c>
      <c r="M32" s="85">
        <v>31483800</v>
      </c>
      <c r="N32" s="32">
        <f t="shared" si="4"/>
        <v>-1.4415316097753608</v>
      </c>
      <c r="O32" s="31">
        <f t="shared" si="5"/>
        <v>-9.71197885896874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31483800</v>
      </c>
      <c r="D33" s="82">
        <v>28331394</v>
      </c>
      <c r="E33" s="83">
        <f t="shared" si="0"/>
        <v>-3152406</v>
      </c>
      <c r="F33" s="81">
        <f>SUM(F28:F32)</f>
        <v>38778500</v>
      </c>
      <c r="G33" s="82">
        <v>31483800</v>
      </c>
      <c r="H33" s="83">
        <f t="shared" si="1"/>
        <v>-7294700</v>
      </c>
      <c r="I33" s="83">
        <v>38778500</v>
      </c>
      <c r="J33" s="58">
        <f t="shared" si="2"/>
        <v>-10.012787528824347</v>
      </c>
      <c r="K33" s="59">
        <f t="shared" si="3"/>
        <v>-18.81119692613175</v>
      </c>
      <c r="L33" s="96">
        <v>28331394</v>
      </c>
      <c r="M33" s="97">
        <v>31483800</v>
      </c>
      <c r="N33" s="60">
        <f t="shared" si="4"/>
        <v>-11.126900427137471</v>
      </c>
      <c r="O33" s="59">
        <f t="shared" si="5"/>
        <v>-23.169693620211028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37444698</v>
      </c>
      <c r="D8" s="64">
        <v>37055751</v>
      </c>
      <c r="E8" s="65">
        <f>($D8-$C8)</f>
        <v>-388947</v>
      </c>
      <c r="F8" s="63">
        <v>39466713</v>
      </c>
      <c r="G8" s="64">
        <v>38945595</v>
      </c>
      <c r="H8" s="65">
        <f>($G8-$F8)</f>
        <v>-521118</v>
      </c>
      <c r="I8" s="65">
        <v>41009713</v>
      </c>
      <c r="J8" s="30">
        <f>IF($C8=0,0,($E8/$C8)*100)</f>
        <v>-1.0387238268018613</v>
      </c>
      <c r="K8" s="31">
        <f>IF($F8=0,0,($H8/$F8)*100)</f>
        <v>-1.3203987877075043</v>
      </c>
      <c r="L8" s="84">
        <v>224178019</v>
      </c>
      <c r="M8" s="85">
        <v>237894568</v>
      </c>
      <c r="N8" s="32">
        <f>IF($L8=0,0,($E8/$L8)*100)</f>
        <v>-0.1734991689796313</v>
      </c>
      <c r="O8" s="31">
        <f>IF($M8=0,0,($H8/$M8)*100)</f>
        <v>-0.21905418201898583</v>
      </c>
      <c r="P8" s="6"/>
      <c r="Q8" s="33"/>
    </row>
    <row r="9" spans="1:17" ht="12.75">
      <c r="A9" s="3"/>
      <c r="B9" s="29" t="s">
        <v>16</v>
      </c>
      <c r="C9" s="63">
        <v>16092275</v>
      </c>
      <c r="D9" s="64">
        <v>16306069</v>
      </c>
      <c r="E9" s="65">
        <f>($D9-$C9)</f>
        <v>213794</v>
      </c>
      <c r="F9" s="63">
        <v>16961258</v>
      </c>
      <c r="G9" s="64">
        <v>17800245</v>
      </c>
      <c r="H9" s="65">
        <f>($G9-$F9)</f>
        <v>838987</v>
      </c>
      <c r="I9" s="65">
        <v>19507494</v>
      </c>
      <c r="J9" s="30">
        <f>IF($C9=0,0,($E9/$C9)*100)</f>
        <v>1.328550500162345</v>
      </c>
      <c r="K9" s="31">
        <f>IF($F9=0,0,($H9/$F9)*100)</f>
        <v>4.946490407728012</v>
      </c>
      <c r="L9" s="84">
        <v>224178019</v>
      </c>
      <c r="M9" s="85">
        <v>237894568</v>
      </c>
      <c r="N9" s="32">
        <f>IF($L9=0,0,($E9/$L9)*100)</f>
        <v>0.09536795844377588</v>
      </c>
      <c r="O9" s="31">
        <f>IF($M9=0,0,($H9/$M9)*100)</f>
        <v>0.35267177685200446</v>
      </c>
      <c r="P9" s="6"/>
      <c r="Q9" s="33"/>
    </row>
    <row r="10" spans="1:17" ht="12.75">
      <c r="A10" s="3"/>
      <c r="B10" s="29" t="s">
        <v>17</v>
      </c>
      <c r="C10" s="63">
        <v>175980839</v>
      </c>
      <c r="D10" s="64">
        <v>170816199</v>
      </c>
      <c r="E10" s="65">
        <f aca="true" t="shared" si="0" ref="E10:E33">($D10-$C10)</f>
        <v>-5164640</v>
      </c>
      <c r="F10" s="63">
        <v>187004998</v>
      </c>
      <c r="G10" s="64">
        <v>181148728</v>
      </c>
      <c r="H10" s="65">
        <f aca="true" t="shared" si="1" ref="H10:H33">($G10-$F10)</f>
        <v>-5856270</v>
      </c>
      <c r="I10" s="65">
        <v>189368953</v>
      </c>
      <c r="J10" s="30">
        <f aca="true" t="shared" si="2" ref="J10:J33">IF($C10=0,0,($E10/$C10)*100)</f>
        <v>-2.9347740523046375</v>
      </c>
      <c r="K10" s="31">
        <f aca="true" t="shared" si="3" ref="K10:K33">IF($F10=0,0,($H10/$F10)*100)</f>
        <v>-3.131611487731467</v>
      </c>
      <c r="L10" s="84">
        <v>224178019</v>
      </c>
      <c r="M10" s="85">
        <v>237894568</v>
      </c>
      <c r="N10" s="32">
        <f aca="true" t="shared" si="4" ref="N10:N33">IF($L10=0,0,($E10/$L10)*100)</f>
        <v>-2.3038119540167763</v>
      </c>
      <c r="O10" s="31">
        <f aca="true" t="shared" si="5" ref="O10:O33">IF($M10=0,0,($H10/$M10)*100)</f>
        <v>-2.4617081630884488</v>
      </c>
      <c r="P10" s="6"/>
      <c r="Q10" s="33"/>
    </row>
    <row r="11" spans="1:17" ht="16.5">
      <c r="A11" s="7"/>
      <c r="B11" s="34" t="s">
        <v>18</v>
      </c>
      <c r="C11" s="66">
        <f>SUM(C8:C10)</f>
        <v>229517812</v>
      </c>
      <c r="D11" s="67">
        <v>224178019</v>
      </c>
      <c r="E11" s="68">
        <f t="shared" si="0"/>
        <v>-5339793</v>
      </c>
      <c r="F11" s="66">
        <f>SUM(F8:F10)</f>
        <v>243432969</v>
      </c>
      <c r="G11" s="67">
        <v>237894568</v>
      </c>
      <c r="H11" s="68">
        <f t="shared" si="1"/>
        <v>-5538401</v>
      </c>
      <c r="I11" s="68">
        <v>249886160</v>
      </c>
      <c r="J11" s="35">
        <f t="shared" si="2"/>
        <v>-2.3265266226919246</v>
      </c>
      <c r="K11" s="36">
        <f t="shared" si="3"/>
        <v>-2.275123629618139</v>
      </c>
      <c r="L11" s="86">
        <v>224178019</v>
      </c>
      <c r="M11" s="87">
        <v>237894568</v>
      </c>
      <c r="N11" s="37">
        <f t="shared" si="4"/>
        <v>-2.3819431645526317</v>
      </c>
      <c r="O11" s="36">
        <f t="shared" si="5"/>
        <v>-2.32809056825543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100674156</v>
      </c>
      <c r="D13" s="64">
        <v>110341427</v>
      </c>
      <c r="E13" s="65">
        <f t="shared" si="0"/>
        <v>9667271</v>
      </c>
      <c r="F13" s="63">
        <v>106362942</v>
      </c>
      <c r="G13" s="64">
        <v>115121488</v>
      </c>
      <c r="H13" s="65">
        <f t="shared" si="1"/>
        <v>8758546</v>
      </c>
      <c r="I13" s="65">
        <v>121803834</v>
      </c>
      <c r="J13" s="30">
        <f t="shared" si="2"/>
        <v>9.60253493458639</v>
      </c>
      <c r="K13" s="31">
        <f t="shared" si="3"/>
        <v>8.23458418440513</v>
      </c>
      <c r="L13" s="84">
        <v>206199711</v>
      </c>
      <c r="M13" s="85">
        <v>197537076</v>
      </c>
      <c r="N13" s="32">
        <f t="shared" si="4"/>
        <v>4.688304825024706</v>
      </c>
      <c r="O13" s="31">
        <f t="shared" si="5"/>
        <v>4.43387447934078</v>
      </c>
      <c r="P13" s="6"/>
      <c r="Q13" s="33"/>
    </row>
    <row r="14" spans="1:17" ht="12.75">
      <c r="A14" s="3"/>
      <c r="B14" s="29" t="s">
        <v>21</v>
      </c>
      <c r="C14" s="63">
        <v>2494062</v>
      </c>
      <c r="D14" s="64">
        <v>2494062</v>
      </c>
      <c r="E14" s="65">
        <f t="shared" si="0"/>
        <v>0</v>
      </c>
      <c r="F14" s="63">
        <v>2494062</v>
      </c>
      <c r="G14" s="64">
        <v>2494062</v>
      </c>
      <c r="H14" s="65">
        <f t="shared" si="1"/>
        <v>0</v>
      </c>
      <c r="I14" s="65">
        <v>2494062</v>
      </c>
      <c r="J14" s="30">
        <f t="shared" si="2"/>
        <v>0</v>
      </c>
      <c r="K14" s="31">
        <f t="shared" si="3"/>
        <v>0</v>
      </c>
      <c r="L14" s="84">
        <v>206199711</v>
      </c>
      <c r="M14" s="85">
        <v>197537076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206199711</v>
      </c>
      <c r="M15" s="85">
        <v>197537076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14000000</v>
      </c>
      <c r="D16" s="64">
        <v>15068600</v>
      </c>
      <c r="E16" s="65">
        <f t="shared" si="0"/>
        <v>1068600</v>
      </c>
      <c r="F16" s="63">
        <v>14200000</v>
      </c>
      <c r="G16" s="64">
        <v>19686820</v>
      </c>
      <c r="H16" s="65">
        <f t="shared" si="1"/>
        <v>5486820</v>
      </c>
      <c r="I16" s="65">
        <v>20200000</v>
      </c>
      <c r="J16" s="30">
        <f t="shared" si="2"/>
        <v>7.632857142857143</v>
      </c>
      <c r="K16" s="31">
        <f t="shared" si="3"/>
        <v>38.63957746478873</v>
      </c>
      <c r="L16" s="84">
        <v>206199711</v>
      </c>
      <c r="M16" s="85">
        <v>197537076</v>
      </c>
      <c r="N16" s="32">
        <f t="shared" si="4"/>
        <v>0.5182354499032251</v>
      </c>
      <c r="O16" s="31">
        <f t="shared" si="5"/>
        <v>2.7776152766379916</v>
      </c>
      <c r="P16" s="6"/>
      <c r="Q16" s="33"/>
    </row>
    <row r="17" spans="1:17" ht="12.75">
      <c r="A17" s="3"/>
      <c r="B17" s="29" t="s">
        <v>23</v>
      </c>
      <c r="C17" s="63">
        <v>98979756</v>
      </c>
      <c r="D17" s="64">
        <v>78295622</v>
      </c>
      <c r="E17" s="65">
        <f t="shared" si="0"/>
        <v>-20684134</v>
      </c>
      <c r="F17" s="63">
        <v>104939507</v>
      </c>
      <c r="G17" s="64">
        <v>60234706</v>
      </c>
      <c r="H17" s="65">
        <f t="shared" si="1"/>
        <v>-44704801</v>
      </c>
      <c r="I17" s="65">
        <v>64228242</v>
      </c>
      <c r="J17" s="42">
        <f t="shared" si="2"/>
        <v>-20.89733783542566</v>
      </c>
      <c r="K17" s="31">
        <f t="shared" si="3"/>
        <v>-42.60054414015877</v>
      </c>
      <c r="L17" s="88">
        <v>206199711</v>
      </c>
      <c r="M17" s="85">
        <v>197537076</v>
      </c>
      <c r="N17" s="32">
        <f t="shared" si="4"/>
        <v>-10.031116871933927</v>
      </c>
      <c r="O17" s="31">
        <f t="shared" si="5"/>
        <v>-22.631093820584848</v>
      </c>
      <c r="P17" s="6"/>
      <c r="Q17" s="33"/>
    </row>
    <row r="18" spans="1:17" ht="16.5">
      <c r="A18" s="3"/>
      <c r="B18" s="34" t="s">
        <v>24</v>
      </c>
      <c r="C18" s="66">
        <f>SUM(C13:C17)</f>
        <v>216147974</v>
      </c>
      <c r="D18" s="67">
        <v>206199711</v>
      </c>
      <c r="E18" s="68">
        <f t="shared" si="0"/>
        <v>-9948263</v>
      </c>
      <c r="F18" s="66">
        <f>SUM(F13:F17)</f>
        <v>227996511</v>
      </c>
      <c r="G18" s="67">
        <v>197537076</v>
      </c>
      <c r="H18" s="68">
        <f t="shared" si="1"/>
        <v>-30459435</v>
      </c>
      <c r="I18" s="68">
        <v>208726138</v>
      </c>
      <c r="J18" s="43">
        <f t="shared" si="2"/>
        <v>-4.60252428736621</v>
      </c>
      <c r="K18" s="36">
        <f t="shared" si="3"/>
        <v>-13.35960575291435</v>
      </c>
      <c r="L18" s="89">
        <v>206199711</v>
      </c>
      <c r="M18" s="87">
        <v>197537076</v>
      </c>
      <c r="N18" s="37">
        <f t="shared" si="4"/>
        <v>-4.824576597005996</v>
      </c>
      <c r="O18" s="36">
        <f t="shared" si="5"/>
        <v>-15.41960406460608</v>
      </c>
      <c r="P18" s="6"/>
      <c r="Q18" s="38"/>
    </row>
    <row r="19" spans="1:17" ht="16.5">
      <c r="A19" s="44"/>
      <c r="B19" s="45" t="s">
        <v>25</v>
      </c>
      <c r="C19" s="72">
        <f>C11-C18</f>
        <v>13369838</v>
      </c>
      <c r="D19" s="73">
        <v>17978308</v>
      </c>
      <c r="E19" s="74">
        <f t="shared" si="0"/>
        <v>4608470</v>
      </c>
      <c r="F19" s="75">
        <f>F11-F18</f>
        <v>15436458</v>
      </c>
      <c r="G19" s="76">
        <v>40357492</v>
      </c>
      <c r="H19" s="77">
        <f t="shared" si="1"/>
        <v>24921034</v>
      </c>
      <c r="I19" s="77">
        <v>41160022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93227924</v>
      </c>
      <c r="M22" s="85">
        <v>112673062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8690001</v>
      </c>
      <c r="D23" s="64">
        <v>59757743</v>
      </c>
      <c r="E23" s="65">
        <f t="shared" si="0"/>
        <v>51067742</v>
      </c>
      <c r="F23" s="63">
        <v>8690004</v>
      </c>
      <c r="G23" s="64">
        <v>73878590</v>
      </c>
      <c r="H23" s="65">
        <f t="shared" si="1"/>
        <v>65188586</v>
      </c>
      <c r="I23" s="65">
        <v>11558482</v>
      </c>
      <c r="J23" s="30">
        <f t="shared" si="2"/>
        <v>587.6609450332629</v>
      </c>
      <c r="K23" s="31">
        <f t="shared" si="3"/>
        <v>750.1559953252035</v>
      </c>
      <c r="L23" s="84">
        <v>93227924</v>
      </c>
      <c r="M23" s="85">
        <v>112673062</v>
      </c>
      <c r="N23" s="32">
        <f t="shared" si="4"/>
        <v>54.77730256012136</v>
      </c>
      <c r="O23" s="31">
        <f t="shared" si="5"/>
        <v>57.85640759456773</v>
      </c>
      <c r="P23" s="6"/>
      <c r="Q23" s="33"/>
    </row>
    <row r="24" spans="1:17" ht="12.75">
      <c r="A24" s="7"/>
      <c r="B24" s="29" t="s">
        <v>29</v>
      </c>
      <c r="C24" s="63">
        <v>16500000</v>
      </c>
      <c r="D24" s="64">
        <v>33470181</v>
      </c>
      <c r="E24" s="65">
        <f t="shared" si="0"/>
        <v>16970181</v>
      </c>
      <c r="F24" s="63">
        <v>17000015</v>
      </c>
      <c r="G24" s="64">
        <v>38794472</v>
      </c>
      <c r="H24" s="65">
        <f t="shared" si="1"/>
        <v>21794457</v>
      </c>
      <c r="I24" s="65">
        <v>31592146</v>
      </c>
      <c r="J24" s="30">
        <f t="shared" si="2"/>
        <v>102.84958181818182</v>
      </c>
      <c r="K24" s="31">
        <f t="shared" si="3"/>
        <v>128.20257511537488</v>
      </c>
      <c r="L24" s="84">
        <v>93227924</v>
      </c>
      <c r="M24" s="85">
        <v>112673062</v>
      </c>
      <c r="N24" s="32">
        <f t="shared" si="4"/>
        <v>18.202894875144917</v>
      </c>
      <c r="O24" s="31">
        <f t="shared" si="5"/>
        <v>19.343094625403896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93227924</v>
      </c>
      <c r="M25" s="85">
        <v>112673062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25190001</v>
      </c>
      <c r="D26" s="67">
        <v>93227924</v>
      </c>
      <c r="E26" s="68">
        <f t="shared" si="0"/>
        <v>68037923</v>
      </c>
      <c r="F26" s="66">
        <f>SUM(F22:F24)</f>
        <v>25690019</v>
      </c>
      <c r="G26" s="67">
        <v>112673062</v>
      </c>
      <c r="H26" s="68">
        <f t="shared" si="1"/>
        <v>86983043</v>
      </c>
      <c r="I26" s="68">
        <v>43150628</v>
      </c>
      <c r="J26" s="43">
        <f t="shared" si="2"/>
        <v>270.0989293331112</v>
      </c>
      <c r="K26" s="36">
        <f t="shared" si="3"/>
        <v>338.5869157979214</v>
      </c>
      <c r="L26" s="89">
        <v>93227924</v>
      </c>
      <c r="M26" s="87">
        <v>112673062</v>
      </c>
      <c r="N26" s="37">
        <f t="shared" si="4"/>
        <v>72.98019743526628</v>
      </c>
      <c r="O26" s="36">
        <f t="shared" si="5"/>
        <v>77.19950221997162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391304</v>
      </c>
      <c r="E28" s="65">
        <f t="shared" si="0"/>
        <v>391304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93227924</v>
      </c>
      <c r="M28" s="85">
        <v>112673062</v>
      </c>
      <c r="N28" s="32">
        <f t="shared" si="4"/>
        <v>0.419728320883773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7695653</v>
      </c>
      <c r="E29" s="65">
        <f t="shared" si="0"/>
        <v>7695653</v>
      </c>
      <c r="F29" s="63">
        <v>3</v>
      </c>
      <c r="G29" s="64">
        <v>16413044</v>
      </c>
      <c r="H29" s="65">
        <f t="shared" si="1"/>
        <v>16413041</v>
      </c>
      <c r="I29" s="65">
        <v>15353044</v>
      </c>
      <c r="J29" s="30">
        <f t="shared" si="2"/>
        <v>0</v>
      </c>
      <c r="K29" s="31">
        <f t="shared" si="3"/>
        <v>547101366.6666667</v>
      </c>
      <c r="L29" s="84">
        <v>93227924</v>
      </c>
      <c r="M29" s="85">
        <v>112673062</v>
      </c>
      <c r="N29" s="32">
        <f t="shared" si="4"/>
        <v>8.254665200954168</v>
      </c>
      <c r="O29" s="31">
        <f t="shared" si="5"/>
        <v>14.566961000846856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521739</v>
      </c>
      <c r="E30" s="65">
        <f t="shared" si="0"/>
        <v>521739</v>
      </c>
      <c r="F30" s="63">
        <v>0</v>
      </c>
      <c r="G30" s="64">
        <v>695652</v>
      </c>
      <c r="H30" s="65">
        <f t="shared" si="1"/>
        <v>695652</v>
      </c>
      <c r="I30" s="65">
        <v>78261</v>
      </c>
      <c r="J30" s="30">
        <f t="shared" si="2"/>
        <v>0</v>
      </c>
      <c r="K30" s="31">
        <f t="shared" si="3"/>
        <v>0</v>
      </c>
      <c r="L30" s="84">
        <v>93227924</v>
      </c>
      <c r="M30" s="85">
        <v>112673062</v>
      </c>
      <c r="N30" s="32">
        <f t="shared" si="4"/>
        <v>0.5596381187250292</v>
      </c>
      <c r="O30" s="31">
        <f t="shared" si="5"/>
        <v>0.6174075574514875</v>
      </c>
      <c r="P30" s="6"/>
      <c r="Q30" s="33"/>
    </row>
    <row r="31" spans="1:17" ht="12.75">
      <c r="A31" s="7"/>
      <c r="B31" s="29" t="s">
        <v>35</v>
      </c>
      <c r="C31" s="63">
        <v>9500002</v>
      </c>
      <c r="D31" s="64">
        <v>41592087</v>
      </c>
      <c r="E31" s="65">
        <f t="shared" si="0"/>
        <v>32092085</v>
      </c>
      <c r="F31" s="63">
        <v>10000014</v>
      </c>
      <c r="G31" s="64">
        <v>76453871</v>
      </c>
      <c r="H31" s="65">
        <f t="shared" si="1"/>
        <v>66453857</v>
      </c>
      <c r="I31" s="65">
        <v>24481494</v>
      </c>
      <c r="J31" s="30">
        <f t="shared" si="2"/>
        <v>337.81134993445266</v>
      </c>
      <c r="K31" s="31">
        <f t="shared" si="3"/>
        <v>664.5376396473046</v>
      </c>
      <c r="L31" s="84">
        <v>93227924</v>
      </c>
      <c r="M31" s="85">
        <v>112673062</v>
      </c>
      <c r="N31" s="32">
        <f t="shared" si="4"/>
        <v>34.423253916927294</v>
      </c>
      <c r="O31" s="31">
        <f t="shared" si="5"/>
        <v>58.97936544939198</v>
      </c>
      <c r="P31" s="6"/>
      <c r="Q31" s="33"/>
    </row>
    <row r="32" spans="1:17" ht="12.75">
      <c r="A32" s="7"/>
      <c r="B32" s="29" t="s">
        <v>36</v>
      </c>
      <c r="C32" s="63">
        <v>15689999</v>
      </c>
      <c r="D32" s="64">
        <v>43027141</v>
      </c>
      <c r="E32" s="65">
        <f t="shared" si="0"/>
        <v>27337142</v>
      </c>
      <c r="F32" s="63">
        <v>15690002</v>
      </c>
      <c r="G32" s="64">
        <v>19110495</v>
      </c>
      <c r="H32" s="65">
        <f t="shared" si="1"/>
        <v>3420493</v>
      </c>
      <c r="I32" s="65">
        <v>3237829</v>
      </c>
      <c r="J32" s="30">
        <f t="shared" si="2"/>
        <v>174.23291104097584</v>
      </c>
      <c r="K32" s="31">
        <f t="shared" si="3"/>
        <v>21.800462485600704</v>
      </c>
      <c r="L32" s="84">
        <v>93227924</v>
      </c>
      <c r="M32" s="85">
        <v>112673062</v>
      </c>
      <c r="N32" s="32">
        <f t="shared" si="4"/>
        <v>29.32291187777602</v>
      </c>
      <c r="O32" s="31">
        <f t="shared" si="5"/>
        <v>3.0357682122812992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25190001</v>
      </c>
      <c r="D33" s="82">
        <v>93227924</v>
      </c>
      <c r="E33" s="83">
        <f t="shared" si="0"/>
        <v>68037923</v>
      </c>
      <c r="F33" s="81">
        <f>SUM(F28:F32)</f>
        <v>25690019</v>
      </c>
      <c r="G33" s="82">
        <v>112673062</v>
      </c>
      <c r="H33" s="83">
        <f t="shared" si="1"/>
        <v>86983043</v>
      </c>
      <c r="I33" s="83">
        <v>43150628</v>
      </c>
      <c r="J33" s="58">
        <f t="shared" si="2"/>
        <v>270.0989293331112</v>
      </c>
      <c r="K33" s="59">
        <f t="shared" si="3"/>
        <v>338.5869157979214</v>
      </c>
      <c r="L33" s="96">
        <v>93227924</v>
      </c>
      <c r="M33" s="97">
        <v>112673062</v>
      </c>
      <c r="N33" s="60">
        <f t="shared" si="4"/>
        <v>72.98019743526628</v>
      </c>
      <c r="O33" s="59">
        <f t="shared" si="5"/>
        <v>77.19950221997162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20526880</v>
      </c>
      <c r="D8" s="64">
        <v>16499998</v>
      </c>
      <c r="E8" s="65">
        <f>($D8-$C8)</f>
        <v>-4026882</v>
      </c>
      <c r="F8" s="63">
        <v>21758491</v>
      </c>
      <c r="G8" s="64">
        <v>16999980</v>
      </c>
      <c r="H8" s="65">
        <f>($G8-$F8)</f>
        <v>-4758511</v>
      </c>
      <c r="I8" s="65">
        <v>17499904</v>
      </c>
      <c r="J8" s="30">
        <f>IF($C8=0,0,($E8/$C8)*100)</f>
        <v>-19.6176038443251</v>
      </c>
      <c r="K8" s="31">
        <f>IF($F8=0,0,($H8/$F8)*100)</f>
        <v>-21.869673774711675</v>
      </c>
      <c r="L8" s="84">
        <v>223095014</v>
      </c>
      <c r="M8" s="85">
        <v>227610996</v>
      </c>
      <c r="N8" s="32">
        <f>IF($L8=0,0,($E8/$L8)*100)</f>
        <v>-1.8050076188614417</v>
      </c>
      <c r="O8" s="31">
        <f>IF($M8=0,0,($H8/$M8)*100)</f>
        <v>-2.0906331783724545</v>
      </c>
      <c r="P8" s="6"/>
      <c r="Q8" s="33"/>
    </row>
    <row r="9" spans="1:17" ht="12.75">
      <c r="A9" s="3"/>
      <c r="B9" s="29" t="s">
        <v>16</v>
      </c>
      <c r="C9" s="63">
        <v>530000</v>
      </c>
      <c r="D9" s="64">
        <v>399996</v>
      </c>
      <c r="E9" s="65">
        <f>($D9-$C9)</f>
        <v>-130004</v>
      </c>
      <c r="F9" s="63">
        <v>561800</v>
      </c>
      <c r="G9" s="64">
        <v>414996</v>
      </c>
      <c r="H9" s="65">
        <f>($G9-$F9)</f>
        <v>-146804</v>
      </c>
      <c r="I9" s="65">
        <v>429996</v>
      </c>
      <c r="J9" s="30">
        <f>IF($C9=0,0,($E9/$C9)*100)</f>
        <v>-24.529056603773586</v>
      </c>
      <c r="K9" s="31">
        <f>IF($F9=0,0,($H9/$F9)*100)</f>
        <v>-26.131007475970097</v>
      </c>
      <c r="L9" s="84">
        <v>223095014</v>
      </c>
      <c r="M9" s="85">
        <v>227610996</v>
      </c>
      <c r="N9" s="32">
        <f>IF($L9=0,0,($E9/$L9)*100)</f>
        <v>-0.05827292939859247</v>
      </c>
      <c r="O9" s="31">
        <f>IF($M9=0,0,($H9/$M9)*100)</f>
        <v>-0.06449776266520972</v>
      </c>
      <c r="P9" s="6"/>
      <c r="Q9" s="33"/>
    </row>
    <row r="10" spans="1:17" ht="12.75">
      <c r="A10" s="3"/>
      <c r="B10" s="29" t="s">
        <v>17</v>
      </c>
      <c r="C10" s="63">
        <v>211122499</v>
      </c>
      <c r="D10" s="64">
        <v>206195020</v>
      </c>
      <c r="E10" s="65">
        <f aca="true" t="shared" si="0" ref="E10:E33">($D10-$C10)</f>
        <v>-4927479</v>
      </c>
      <c r="F10" s="63">
        <v>224856188</v>
      </c>
      <c r="G10" s="64">
        <v>210196020</v>
      </c>
      <c r="H10" s="65">
        <f aca="true" t="shared" si="1" ref="H10:H33">($G10-$F10)</f>
        <v>-14660168</v>
      </c>
      <c r="I10" s="65">
        <v>224048016</v>
      </c>
      <c r="J10" s="30">
        <f aca="true" t="shared" si="2" ref="J10:J33">IF($C10=0,0,($E10/$C10)*100)</f>
        <v>-2.3339431009671783</v>
      </c>
      <c r="K10" s="31">
        <f aca="true" t="shared" si="3" ref="K10:K33">IF($F10=0,0,($H10/$F10)*100)</f>
        <v>-6.519797444934004</v>
      </c>
      <c r="L10" s="84">
        <v>223095014</v>
      </c>
      <c r="M10" s="85">
        <v>227610996</v>
      </c>
      <c r="N10" s="32">
        <f aca="true" t="shared" si="4" ref="N10:N33">IF($L10=0,0,($E10/$L10)*100)</f>
        <v>-2.2086907778225826</v>
      </c>
      <c r="O10" s="31">
        <f aca="true" t="shared" si="5" ref="O10:O33">IF($M10=0,0,($H10/$M10)*100)</f>
        <v>-6.440887416528857</v>
      </c>
      <c r="P10" s="6"/>
      <c r="Q10" s="33"/>
    </row>
    <row r="11" spans="1:17" ht="16.5">
      <c r="A11" s="7"/>
      <c r="B11" s="34" t="s">
        <v>18</v>
      </c>
      <c r="C11" s="66">
        <f>SUM(C8:C10)</f>
        <v>232179379</v>
      </c>
      <c r="D11" s="67">
        <v>223095014</v>
      </c>
      <c r="E11" s="68">
        <f t="shared" si="0"/>
        <v>-9084365</v>
      </c>
      <c r="F11" s="66">
        <f>SUM(F8:F10)</f>
        <v>247176479</v>
      </c>
      <c r="G11" s="67">
        <v>227610996</v>
      </c>
      <c r="H11" s="68">
        <f t="shared" si="1"/>
        <v>-19565483</v>
      </c>
      <c r="I11" s="68">
        <v>241977916</v>
      </c>
      <c r="J11" s="35">
        <f t="shared" si="2"/>
        <v>-3.912649365816419</v>
      </c>
      <c r="K11" s="36">
        <f t="shared" si="3"/>
        <v>-7.915592567365602</v>
      </c>
      <c r="L11" s="86">
        <v>223095014</v>
      </c>
      <c r="M11" s="87">
        <v>227610996</v>
      </c>
      <c r="N11" s="37">
        <f t="shared" si="4"/>
        <v>-4.071971326082617</v>
      </c>
      <c r="O11" s="36">
        <f t="shared" si="5"/>
        <v>-8.596018357566521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65474707</v>
      </c>
      <c r="D13" s="64">
        <v>67702548</v>
      </c>
      <c r="E13" s="65">
        <f t="shared" si="0"/>
        <v>2227841</v>
      </c>
      <c r="F13" s="63">
        <v>69403184</v>
      </c>
      <c r="G13" s="64">
        <v>83886144</v>
      </c>
      <c r="H13" s="65">
        <f t="shared" si="1"/>
        <v>14482960</v>
      </c>
      <c r="I13" s="65">
        <v>90597144</v>
      </c>
      <c r="J13" s="30">
        <f t="shared" si="2"/>
        <v>3.402597891732452</v>
      </c>
      <c r="K13" s="31">
        <f t="shared" si="3"/>
        <v>20.867861047988807</v>
      </c>
      <c r="L13" s="84">
        <v>228332720</v>
      </c>
      <c r="M13" s="85">
        <v>242003804</v>
      </c>
      <c r="N13" s="32">
        <f t="shared" si="4"/>
        <v>0.975699409177975</v>
      </c>
      <c r="O13" s="31">
        <f t="shared" si="5"/>
        <v>5.9846001428969275</v>
      </c>
      <c r="P13" s="6"/>
      <c r="Q13" s="33"/>
    </row>
    <row r="14" spans="1:17" ht="12.75">
      <c r="A14" s="3"/>
      <c r="B14" s="29" t="s">
        <v>21</v>
      </c>
      <c r="C14" s="63">
        <v>3180000</v>
      </c>
      <c r="D14" s="64">
        <v>999996</v>
      </c>
      <c r="E14" s="65">
        <f t="shared" si="0"/>
        <v>-2180004</v>
      </c>
      <c r="F14" s="63">
        <v>3370800</v>
      </c>
      <c r="G14" s="64">
        <v>2000000</v>
      </c>
      <c r="H14" s="65">
        <f t="shared" si="1"/>
        <v>-1370800</v>
      </c>
      <c r="I14" s="65">
        <v>2500000</v>
      </c>
      <c r="J14" s="30">
        <f t="shared" si="2"/>
        <v>-68.55358490566039</v>
      </c>
      <c r="K14" s="31">
        <f t="shared" si="3"/>
        <v>-40.66690399905067</v>
      </c>
      <c r="L14" s="84">
        <v>228332720</v>
      </c>
      <c r="M14" s="85">
        <v>242003804</v>
      </c>
      <c r="N14" s="32">
        <f t="shared" si="4"/>
        <v>-0.9547488419530937</v>
      </c>
      <c r="O14" s="31">
        <f t="shared" si="5"/>
        <v>-0.5664373771579228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228332720</v>
      </c>
      <c r="M15" s="85">
        <v>242003804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228332720</v>
      </c>
      <c r="M16" s="85">
        <v>242003804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158524146</v>
      </c>
      <c r="D17" s="64">
        <v>159630176</v>
      </c>
      <c r="E17" s="65">
        <f t="shared" si="0"/>
        <v>1106030</v>
      </c>
      <c r="F17" s="63">
        <v>168233706</v>
      </c>
      <c r="G17" s="64">
        <v>156117660</v>
      </c>
      <c r="H17" s="65">
        <f t="shared" si="1"/>
        <v>-12116046</v>
      </c>
      <c r="I17" s="65">
        <v>166221756</v>
      </c>
      <c r="J17" s="42">
        <f t="shared" si="2"/>
        <v>0.6977044367739411</v>
      </c>
      <c r="K17" s="31">
        <f t="shared" si="3"/>
        <v>-7.201913509531793</v>
      </c>
      <c r="L17" s="88">
        <v>228332720</v>
      </c>
      <c r="M17" s="85">
        <v>242003804</v>
      </c>
      <c r="N17" s="32">
        <f t="shared" si="4"/>
        <v>0.48439400187585907</v>
      </c>
      <c r="O17" s="31">
        <f t="shared" si="5"/>
        <v>-5.006551880482011</v>
      </c>
      <c r="P17" s="6"/>
      <c r="Q17" s="33"/>
    </row>
    <row r="18" spans="1:17" ht="16.5">
      <c r="A18" s="3"/>
      <c r="B18" s="34" t="s">
        <v>24</v>
      </c>
      <c r="C18" s="66">
        <f>SUM(C13:C17)</f>
        <v>227178853</v>
      </c>
      <c r="D18" s="67">
        <v>228332720</v>
      </c>
      <c r="E18" s="68">
        <f t="shared" si="0"/>
        <v>1153867</v>
      </c>
      <c r="F18" s="66">
        <f>SUM(F13:F17)</f>
        <v>241007690</v>
      </c>
      <c r="G18" s="67">
        <v>242003804</v>
      </c>
      <c r="H18" s="68">
        <f t="shared" si="1"/>
        <v>996114</v>
      </c>
      <c r="I18" s="68">
        <v>259318900</v>
      </c>
      <c r="J18" s="43">
        <f t="shared" si="2"/>
        <v>0.5079112711252223</v>
      </c>
      <c r="K18" s="36">
        <f t="shared" si="3"/>
        <v>0.41331212294512265</v>
      </c>
      <c r="L18" s="89">
        <v>228332720</v>
      </c>
      <c r="M18" s="87">
        <v>242003804</v>
      </c>
      <c r="N18" s="37">
        <f t="shared" si="4"/>
        <v>0.5053445691007403</v>
      </c>
      <c r="O18" s="36">
        <f t="shared" si="5"/>
        <v>0.41161088525699374</v>
      </c>
      <c r="P18" s="6"/>
      <c r="Q18" s="38"/>
    </row>
    <row r="19" spans="1:17" ht="16.5">
      <c r="A19" s="44"/>
      <c r="B19" s="45" t="s">
        <v>25</v>
      </c>
      <c r="C19" s="72">
        <f>C11-C18</f>
        <v>5000526</v>
      </c>
      <c r="D19" s="73">
        <v>-5237706</v>
      </c>
      <c r="E19" s="74">
        <f t="shared" si="0"/>
        <v>-10238232</v>
      </c>
      <c r="F19" s="75">
        <f>F11-F18</f>
        <v>6168789</v>
      </c>
      <c r="G19" s="76">
        <v>-14392808</v>
      </c>
      <c r="H19" s="77">
        <f t="shared" si="1"/>
        <v>-20561597</v>
      </c>
      <c r="I19" s="77">
        <v>-17340984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55684928</v>
      </c>
      <c r="M22" s="85">
        <v>50858700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14120660</v>
      </c>
      <c r="D23" s="64">
        <v>18495932</v>
      </c>
      <c r="E23" s="65">
        <f t="shared" si="0"/>
        <v>4375272</v>
      </c>
      <c r="F23" s="63">
        <v>14531579</v>
      </c>
      <c r="G23" s="64">
        <v>8664684</v>
      </c>
      <c r="H23" s="65">
        <f t="shared" si="1"/>
        <v>-5866895</v>
      </c>
      <c r="I23" s="65">
        <v>9855480</v>
      </c>
      <c r="J23" s="30">
        <f t="shared" si="2"/>
        <v>30.984897306499835</v>
      </c>
      <c r="K23" s="31">
        <f t="shared" si="3"/>
        <v>-40.373417093902866</v>
      </c>
      <c r="L23" s="84">
        <v>55684928</v>
      </c>
      <c r="M23" s="85">
        <v>50858700</v>
      </c>
      <c r="N23" s="32">
        <f t="shared" si="4"/>
        <v>7.8571925243397995</v>
      </c>
      <c r="O23" s="31">
        <f t="shared" si="5"/>
        <v>-11.535676295304441</v>
      </c>
      <c r="P23" s="6"/>
      <c r="Q23" s="33"/>
    </row>
    <row r="24" spans="1:17" ht="12.75">
      <c r="A24" s="7"/>
      <c r="B24" s="29" t="s">
        <v>29</v>
      </c>
      <c r="C24" s="63">
        <v>52333139</v>
      </c>
      <c r="D24" s="64">
        <v>37188996</v>
      </c>
      <c r="E24" s="65">
        <f t="shared" si="0"/>
        <v>-15144143</v>
      </c>
      <c r="F24" s="63">
        <v>55473128</v>
      </c>
      <c r="G24" s="64">
        <v>42194016</v>
      </c>
      <c r="H24" s="65">
        <f t="shared" si="1"/>
        <v>-13279112</v>
      </c>
      <c r="I24" s="65">
        <v>44193996</v>
      </c>
      <c r="J24" s="30">
        <f t="shared" si="2"/>
        <v>-28.937960323763495</v>
      </c>
      <c r="K24" s="31">
        <f t="shared" si="3"/>
        <v>-23.937918193471983</v>
      </c>
      <c r="L24" s="84">
        <v>55684928</v>
      </c>
      <c r="M24" s="85">
        <v>50858700</v>
      </c>
      <c r="N24" s="32">
        <f t="shared" si="4"/>
        <v>-27.196125673359944</v>
      </c>
      <c r="O24" s="31">
        <f t="shared" si="5"/>
        <v>-26.10981405344612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55684928</v>
      </c>
      <c r="M25" s="85">
        <v>50858700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66453799</v>
      </c>
      <c r="D26" s="67">
        <v>55684928</v>
      </c>
      <c r="E26" s="68">
        <f t="shared" si="0"/>
        <v>-10768871</v>
      </c>
      <c r="F26" s="66">
        <f>SUM(F22:F24)</f>
        <v>70004707</v>
      </c>
      <c r="G26" s="67">
        <v>50858700</v>
      </c>
      <c r="H26" s="68">
        <f t="shared" si="1"/>
        <v>-19146007</v>
      </c>
      <c r="I26" s="68">
        <v>54049476</v>
      </c>
      <c r="J26" s="43">
        <f t="shared" si="2"/>
        <v>-16.205049466020746</v>
      </c>
      <c r="K26" s="36">
        <f t="shared" si="3"/>
        <v>-27.34959950621606</v>
      </c>
      <c r="L26" s="89">
        <v>55684928</v>
      </c>
      <c r="M26" s="87">
        <v>50858700</v>
      </c>
      <c r="N26" s="37">
        <f t="shared" si="4"/>
        <v>-19.338933149020143</v>
      </c>
      <c r="O26" s="36">
        <f t="shared" si="5"/>
        <v>-37.64549034875056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55684928</v>
      </c>
      <c r="M28" s="85">
        <v>50858700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1590000</v>
      </c>
      <c r="D29" s="64">
        <v>7192092</v>
      </c>
      <c r="E29" s="65">
        <f t="shared" si="0"/>
        <v>5602092</v>
      </c>
      <c r="F29" s="63">
        <v>1685400</v>
      </c>
      <c r="G29" s="64">
        <v>8098740</v>
      </c>
      <c r="H29" s="65">
        <f t="shared" si="1"/>
        <v>6413340</v>
      </c>
      <c r="I29" s="65">
        <v>7959684</v>
      </c>
      <c r="J29" s="30">
        <f t="shared" si="2"/>
        <v>352.3328301886792</v>
      </c>
      <c r="K29" s="31">
        <f t="shared" si="3"/>
        <v>380.5233179067284</v>
      </c>
      <c r="L29" s="84">
        <v>55684928</v>
      </c>
      <c r="M29" s="85">
        <v>50858700</v>
      </c>
      <c r="N29" s="32">
        <f t="shared" si="4"/>
        <v>10.060338050540354</v>
      </c>
      <c r="O29" s="31">
        <f t="shared" si="5"/>
        <v>12.610113903815867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55684928</v>
      </c>
      <c r="M30" s="85">
        <v>50858700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25868344</v>
      </c>
      <c r="D31" s="64">
        <v>19679424</v>
      </c>
      <c r="E31" s="65">
        <f t="shared" si="0"/>
        <v>-6188920</v>
      </c>
      <c r="F31" s="63">
        <v>27420444</v>
      </c>
      <c r="G31" s="64">
        <v>22368732</v>
      </c>
      <c r="H31" s="65">
        <f t="shared" si="1"/>
        <v>-5051712</v>
      </c>
      <c r="I31" s="65">
        <v>23772084</v>
      </c>
      <c r="J31" s="30">
        <f t="shared" si="2"/>
        <v>-23.924685708524674</v>
      </c>
      <c r="K31" s="31">
        <f t="shared" si="3"/>
        <v>-18.423159012304833</v>
      </c>
      <c r="L31" s="84">
        <v>55684928</v>
      </c>
      <c r="M31" s="85">
        <v>50858700</v>
      </c>
      <c r="N31" s="32">
        <f t="shared" si="4"/>
        <v>-11.114174377670022</v>
      </c>
      <c r="O31" s="31">
        <f t="shared" si="5"/>
        <v>-9.932837449639885</v>
      </c>
      <c r="P31" s="6"/>
      <c r="Q31" s="33"/>
    </row>
    <row r="32" spans="1:17" ht="12.75">
      <c r="A32" s="7"/>
      <c r="B32" s="29" t="s">
        <v>36</v>
      </c>
      <c r="C32" s="63">
        <v>38995455</v>
      </c>
      <c r="D32" s="64">
        <v>28813412</v>
      </c>
      <c r="E32" s="65">
        <f t="shared" si="0"/>
        <v>-10182043</v>
      </c>
      <c r="F32" s="63">
        <v>40898863</v>
      </c>
      <c r="G32" s="64">
        <v>20391228</v>
      </c>
      <c r="H32" s="65">
        <f t="shared" si="1"/>
        <v>-20507635</v>
      </c>
      <c r="I32" s="65">
        <v>22317708</v>
      </c>
      <c r="J32" s="30">
        <f t="shared" si="2"/>
        <v>-26.110845481864487</v>
      </c>
      <c r="K32" s="31">
        <f t="shared" si="3"/>
        <v>-50.14231080213648</v>
      </c>
      <c r="L32" s="84">
        <v>55684928</v>
      </c>
      <c r="M32" s="85">
        <v>50858700</v>
      </c>
      <c r="N32" s="32">
        <f t="shared" si="4"/>
        <v>-18.285096821890477</v>
      </c>
      <c r="O32" s="31">
        <f t="shared" si="5"/>
        <v>-40.32276680292654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66453799</v>
      </c>
      <c r="D33" s="82">
        <v>55684928</v>
      </c>
      <c r="E33" s="83">
        <f t="shared" si="0"/>
        <v>-10768871</v>
      </c>
      <c r="F33" s="81">
        <f>SUM(F28:F32)</f>
        <v>70004707</v>
      </c>
      <c r="G33" s="82">
        <v>50858700</v>
      </c>
      <c r="H33" s="83">
        <f t="shared" si="1"/>
        <v>-19146007</v>
      </c>
      <c r="I33" s="83">
        <v>54049476</v>
      </c>
      <c r="J33" s="58">
        <f t="shared" si="2"/>
        <v>-16.205049466020746</v>
      </c>
      <c r="K33" s="59">
        <f t="shared" si="3"/>
        <v>-27.34959950621606</v>
      </c>
      <c r="L33" s="96">
        <v>55684928</v>
      </c>
      <c r="M33" s="97">
        <v>50858700</v>
      </c>
      <c r="N33" s="60">
        <f t="shared" si="4"/>
        <v>-19.338933149020143</v>
      </c>
      <c r="O33" s="59">
        <f t="shared" si="5"/>
        <v>-37.64549034875056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45488911</v>
      </c>
      <c r="D8" s="64">
        <v>46365339</v>
      </c>
      <c r="E8" s="65">
        <f>($D8-$C8)</f>
        <v>876428</v>
      </c>
      <c r="F8" s="63">
        <v>48218245</v>
      </c>
      <c r="G8" s="64">
        <v>48498143</v>
      </c>
      <c r="H8" s="65">
        <f>($G8-$F8)</f>
        <v>279898</v>
      </c>
      <c r="I8" s="65">
        <v>50729058</v>
      </c>
      <c r="J8" s="30">
        <f>IF($C8=0,0,($E8/$C8)*100)</f>
        <v>1.9266849452606154</v>
      </c>
      <c r="K8" s="31">
        <f>IF($F8=0,0,($H8/$F8)*100)</f>
        <v>0.5804815169029898</v>
      </c>
      <c r="L8" s="84">
        <v>330822398</v>
      </c>
      <c r="M8" s="85">
        <v>298227066</v>
      </c>
      <c r="N8" s="32">
        <f>IF($L8=0,0,($E8/$L8)*100)</f>
        <v>0.26492402125686787</v>
      </c>
      <c r="O8" s="31">
        <f>IF($M8=0,0,($H8/$M8)*100)</f>
        <v>0.09385398976496653</v>
      </c>
      <c r="P8" s="6"/>
      <c r="Q8" s="33"/>
    </row>
    <row r="9" spans="1:17" ht="12.75">
      <c r="A9" s="3"/>
      <c r="B9" s="29" t="s">
        <v>16</v>
      </c>
      <c r="C9" s="63">
        <v>97025387</v>
      </c>
      <c r="D9" s="64">
        <v>94445697</v>
      </c>
      <c r="E9" s="65">
        <f>($D9-$C9)</f>
        <v>-2579690</v>
      </c>
      <c r="F9" s="63">
        <v>102846910</v>
      </c>
      <c r="G9" s="64">
        <v>94891021</v>
      </c>
      <c r="H9" s="65">
        <f>($G9-$F9)</f>
        <v>-7955889</v>
      </c>
      <c r="I9" s="65">
        <v>102975668</v>
      </c>
      <c r="J9" s="30">
        <f>IF($C9=0,0,($E9/$C9)*100)</f>
        <v>-2.6587783669443135</v>
      </c>
      <c r="K9" s="31">
        <f>IF($F9=0,0,($H9/$F9)*100)</f>
        <v>-7.735661674230173</v>
      </c>
      <c r="L9" s="84">
        <v>330822398</v>
      </c>
      <c r="M9" s="85">
        <v>298227066</v>
      </c>
      <c r="N9" s="32">
        <f>IF($L9=0,0,($E9/$L9)*100)</f>
        <v>-0.779780938532463</v>
      </c>
      <c r="O9" s="31">
        <f>IF($M9=0,0,($H9/$M9)*100)</f>
        <v>-2.6677286896555525</v>
      </c>
      <c r="P9" s="6"/>
      <c r="Q9" s="33"/>
    </row>
    <row r="10" spans="1:17" ht="12.75">
      <c r="A10" s="3"/>
      <c r="B10" s="29" t="s">
        <v>17</v>
      </c>
      <c r="C10" s="63">
        <v>154563157</v>
      </c>
      <c r="D10" s="64">
        <v>190011362</v>
      </c>
      <c r="E10" s="65">
        <f aca="true" t="shared" si="0" ref="E10:E33">($D10-$C10)</f>
        <v>35448205</v>
      </c>
      <c r="F10" s="63">
        <v>163836946</v>
      </c>
      <c r="G10" s="64">
        <v>154837902</v>
      </c>
      <c r="H10" s="65">
        <f aca="true" t="shared" si="1" ref="H10:H33">($G10-$F10)</f>
        <v>-8999044</v>
      </c>
      <c r="I10" s="65">
        <v>177766683</v>
      </c>
      <c r="J10" s="30">
        <f aca="true" t="shared" si="2" ref="J10:J33">IF($C10=0,0,($E10/$C10)*100)</f>
        <v>22.93444679057636</v>
      </c>
      <c r="K10" s="31">
        <f aca="true" t="shared" si="3" ref="K10:K33">IF($F10=0,0,($H10/$F10)*100)</f>
        <v>-5.4926829507674055</v>
      </c>
      <c r="L10" s="84">
        <v>330822398</v>
      </c>
      <c r="M10" s="85">
        <v>298227066</v>
      </c>
      <c r="N10" s="32">
        <f aca="true" t="shared" si="4" ref="N10:N33">IF($L10=0,0,($E10/$L10)*100)</f>
        <v>10.715176848455103</v>
      </c>
      <c r="O10" s="31">
        <f aca="true" t="shared" si="5" ref="O10:O33">IF($M10=0,0,($H10/$M10)*100)</f>
        <v>-3.0175141782738124</v>
      </c>
      <c r="P10" s="6"/>
      <c r="Q10" s="33"/>
    </row>
    <row r="11" spans="1:17" ht="16.5">
      <c r="A11" s="7"/>
      <c r="B11" s="34" t="s">
        <v>18</v>
      </c>
      <c r="C11" s="66">
        <f>SUM(C8:C10)</f>
        <v>297077455</v>
      </c>
      <c r="D11" s="67">
        <v>330822398</v>
      </c>
      <c r="E11" s="68">
        <f t="shared" si="0"/>
        <v>33744943</v>
      </c>
      <c r="F11" s="66">
        <f>SUM(F8:F10)</f>
        <v>314902101</v>
      </c>
      <c r="G11" s="67">
        <v>298227066</v>
      </c>
      <c r="H11" s="68">
        <f t="shared" si="1"/>
        <v>-16675035</v>
      </c>
      <c r="I11" s="68">
        <v>331471409</v>
      </c>
      <c r="J11" s="35">
        <f t="shared" si="2"/>
        <v>11.358971349744463</v>
      </c>
      <c r="K11" s="36">
        <f t="shared" si="3"/>
        <v>-5.295307635943654</v>
      </c>
      <c r="L11" s="86">
        <v>330822398</v>
      </c>
      <c r="M11" s="87">
        <v>298227066</v>
      </c>
      <c r="N11" s="37">
        <f t="shared" si="4"/>
        <v>10.200319931179509</v>
      </c>
      <c r="O11" s="36">
        <f t="shared" si="5"/>
        <v>-5.591388878164398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126882824</v>
      </c>
      <c r="D13" s="64">
        <v>115631549</v>
      </c>
      <c r="E13" s="65">
        <f t="shared" si="0"/>
        <v>-11251275</v>
      </c>
      <c r="F13" s="63">
        <v>134495792</v>
      </c>
      <c r="G13" s="64">
        <v>120867440</v>
      </c>
      <c r="H13" s="65">
        <f t="shared" si="1"/>
        <v>-13628352</v>
      </c>
      <c r="I13" s="65">
        <v>122297153</v>
      </c>
      <c r="J13" s="30">
        <f t="shared" si="2"/>
        <v>-8.867453170808998</v>
      </c>
      <c r="K13" s="31">
        <f t="shared" si="3"/>
        <v>-10.132920738516487</v>
      </c>
      <c r="L13" s="84">
        <v>305852407</v>
      </c>
      <c r="M13" s="85">
        <v>319449505</v>
      </c>
      <c r="N13" s="32">
        <f t="shared" si="4"/>
        <v>-3.6786615839841996</v>
      </c>
      <c r="O13" s="31">
        <f t="shared" si="5"/>
        <v>-4.266199129029798</v>
      </c>
      <c r="P13" s="6"/>
      <c r="Q13" s="33"/>
    </row>
    <row r="14" spans="1:17" ht="12.75">
      <c r="A14" s="3"/>
      <c r="B14" s="29" t="s">
        <v>21</v>
      </c>
      <c r="C14" s="63">
        <v>13356000</v>
      </c>
      <c r="D14" s="64">
        <v>13419000</v>
      </c>
      <c r="E14" s="65">
        <f t="shared" si="0"/>
        <v>63000</v>
      </c>
      <c r="F14" s="63">
        <v>14157360</v>
      </c>
      <c r="G14" s="64">
        <v>14036274</v>
      </c>
      <c r="H14" s="65">
        <f t="shared" si="1"/>
        <v>-121086</v>
      </c>
      <c r="I14" s="65">
        <v>14681943</v>
      </c>
      <c r="J14" s="30">
        <f t="shared" si="2"/>
        <v>0.4716981132075472</v>
      </c>
      <c r="K14" s="31">
        <f t="shared" si="3"/>
        <v>-0.8552865788536846</v>
      </c>
      <c r="L14" s="84">
        <v>305852407</v>
      </c>
      <c r="M14" s="85">
        <v>319449505</v>
      </c>
      <c r="N14" s="32">
        <f t="shared" si="4"/>
        <v>0.02059817041099827</v>
      </c>
      <c r="O14" s="31">
        <f t="shared" si="5"/>
        <v>-0.037904582134193635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305852407</v>
      </c>
      <c r="M15" s="85">
        <v>319449505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67657434</v>
      </c>
      <c r="D16" s="64">
        <v>62458338</v>
      </c>
      <c r="E16" s="65">
        <f t="shared" si="0"/>
        <v>-5199096</v>
      </c>
      <c r="F16" s="63">
        <v>71716880</v>
      </c>
      <c r="G16" s="64">
        <v>65331422</v>
      </c>
      <c r="H16" s="65">
        <f t="shared" si="1"/>
        <v>-6385458</v>
      </c>
      <c r="I16" s="65">
        <v>68336667</v>
      </c>
      <c r="J16" s="30">
        <f t="shared" si="2"/>
        <v>-7.684441594400402</v>
      </c>
      <c r="K16" s="31">
        <f t="shared" si="3"/>
        <v>-8.903703005484902</v>
      </c>
      <c r="L16" s="84">
        <v>305852407</v>
      </c>
      <c r="M16" s="85">
        <v>319449505</v>
      </c>
      <c r="N16" s="32">
        <f t="shared" si="4"/>
        <v>-1.699870879224436</v>
      </c>
      <c r="O16" s="31">
        <f t="shared" si="5"/>
        <v>-1.998894316646382</v>
      </c>
      <c r="P16" s="6"/>
      <c r="Q16" s="33"/>
    </row>
    <row r="17" spans="1:17" ht="12.75">
      <c r="A17" s="3"/>
      <c r="B17" s="29" t="s">
        <v>23</v>
      </c>
      <c r="C17" s="63">
        <v>146094938</v>
      </c>
      <c r="D17" s="64">
        <v>114343520</v>
      </c>
      <c r="E17" s="65">
        <f t="shared" si="0"/>
        <v>-31751418</v>
      </c>
      <c r="F17" s="63">
        <v>154860648</v>
      </c>
      <c r="G17" s="64">
        <v>119214369</v>
      </c>
      <c r="H17" s="65">
        <f t="shared" si="1"/>
        <v>-35646279</v>
      </c>
      <c r="I17" s="65">
        <v>122414374</v>
      </c>
      <c r="J17" s="42">
        <f t="shared" si="2"/>
        <v>-21.733414199470758</v>
      </c>
      <c r="K17" s="31">
        <f t="shared" si="3"/>
        <v>-23.018293840537204</v>
      </c>
      <c r="L17" s="88">
        <v>305852407</v>
      </c>
      <c r="M17" s="85">
        <v>319449505</v>
      </c>
      <c r="N17" s="32">
        <f t="shared" si="4"/>
        <v>-10.38128759928314</v>
      </c>
      <c r="O17" s="31">
        <f t="shared" si="5"/>
        <v>-11.158658392662089</v>
      </c>
      <c r="P17" s="6"/>
      <c r="Q17" s="33"/>
    </row>
    <row r="18" spans="1:17" ht="16.5">
      <c r="A18" s="3"/>
      <c r="B18" s="34" t="s">
        <v>24</v>
      </c>
      <c r="C18" s="66">
        <f>SUM(C13:C17)</f>
        <v>353991196</v>
      </c>
      <c r="D18" s="67">
        <v>305852407</v>
      </c>
      <c r="E18" s="68">
        <f t="shared" si="0"/>
        <v>-48138789</v>
      </c>
      <c r="F18" s="66">
        <f>SUM(F13:F17)</f>
        <v>375230680</v>
      </c>
      <c r="G18" s="67">
        <v>319449505</v>
      </c>
      <c r="H18" s="68">
        <f t="shared" si="1"/>
        <v>-55781175</v>
      </c>
      <c r="I18" s="68">
        <v>327730137</v>
      </c>
      <c r="J18" s="43">
        <f t="shared" si="2"/>
        <v>-13.598866170671656</v>
      </c>
      <c r="K18" s="36">
        <f t="shared" si="3"/>
        <v>-14.86583533094895</v>
      </c>
      <c r="L18" s="89">
        <v>305852407</v>
      </c>
      <c r="M18" s="87">
        <v>319449505</v>
      </c>
      <c r="N18" s="37">
        <f t="shared" si="4"/>
        <v>-15.739221892080776</v>
      </c>
      <c r="O18" s="36">
        <f t="shared" si="5"/>
        <v>-17.461656420472462</v>
      </c>
      <c r="P18" s="6"/>
      <c r="Q18" s="38"/>
    </row>
    <row r="19" spans="1:17" ht="16.5">
      <c r="A19" s="44"/>
      <c r="B19" s="45" t="s">
        <v>25</v>
      </c>
      <c r="C19" s="72">
        <f>C11-C18</f>
        <v>-56913741</v>
      </c>
      <c r="D19" s="73">
        <v>24969991</v>
      </c>
      <c r="E19" s="74">
        <f t="shared" si="0"/>
        <v>81883732</v>
      </c>
      <c r="F19" s="75">
        <f>F11-F18</f>
        <v>-60328579</v>
      </c>
      <c r="G19" s="76">
        <v>-21222439</v>
      </c>
      <c r="H19" s="77">
        <f t="shared" si="1"/>
        <v>39106140</v>
      </c>
      <c r="I19" s="77">
        <v>3741272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56703400</v>
      </c>
      <c r="M22" s="85">
        <v>33604600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4798737</v>
      </c>
      <c r="D23" s="64">
        <v>11170000</v>
      </c>
      <c r="E23" s="65">
        <f t="shared" si="0"/>
        <v>6371263</v>
      </c>
      <c r="F23" s="63">
        <v>5086660</v>
      </c>
      <c r="G23" s="64">
        <v>1673600</v>
      </c>
      <c r="H23" s="65">
        <f t="shared" si="1"/>
        <v>-3413060</v>
      </c>
      <c r="I23" s="65">
        <v>1750585</v>
      </c>
      <c r="J23" s="30">
        <f t="shared" si="2"/>
        <v>132.76958082928905</v>
      </c>
      <c r="K23" s="31">
        <f t="shared" si="3"/>
        <v>-67.09825307765803</v>
      </c>
      <c r="L23" s="84">
        <v>56703400</v>
      </c>
      <c r="M23" s="85">
        <v>33604600</v>
      </c>
      <c r="N23" s="32">
        <f t="shared" si="4"/>
        <v>11.236121643499333</v>
      </c>
      <c r="O23" s="31">
        <f t="shared" si="5"/>
        <v>-10.156526189866863</v>
      </c>
      <c r="P23" s="6"/>
      <c r="Q23" s="33"/>
    </row>
    <row r="24" spans="1:17" ht="12.75">
      <c r="A24" s="7"/>
      <c r="B24" s="29" t="s">
        <v>29</v>
      </c>
      <c r="C24" s="63">
        <v>31590120</v>
      </c>
      <c r="D24" s="64">
        <v>45533400</v>
      </c>
      <c r="E24" s="65">
        <f t="shared" si="0"/>
        <v>13943280</v>
      </c>
      <c r="F24" s="63">
        <v>33485527</v>
      </c>
      <c r="G24" s="64">
        <v>31931000</v>
      </c>
      <c r="H24" s="65">
        <f t="shared" si="1"/>
        <v>-1554527</v>
      </c>
      <c r="I24" s="65">
        <v>33620000</v>
      </c>
      <c r="J24" s="30">
        <f t="shared" si="2"/>
        <v>44.13810393882645</v>
      </c>
      <c r="K24" s="31">
        <f t="shared" si="3"/>
        <v>-4.642384753269674</v>
      </c>
      <c r="L24" s="84">
        <v>56703400</v>
      </c>
      <c r="M24" s="85">
        <v>33604600</v>
      </c>
      <c r="N24" s="32">
        <f t="shared" si="4"/>
        <v>24.589848227795862</v>
      </c>
      <c r="O24" s="31">
        <f t="shared" si="5"/>
        <v>-4.625935139832047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56703400</v>
      </c>
      <c r="M25" s="85">
        <v>33604600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36388857</v>
      </c>
      <c r="D26" s="67">
        <v>56703400</v>
      </c>
      <c r="E26" s="68">
        <f t="shared" si="0"/>
        <v>20314543</v>
      </c>
      <c r="F26" s="66">
        <f>SUM(F22:F24)</f>
        <v>38572187</v>
      </c>
      <c r="G26" s="67">
        <v>33604600</v>
      </c>
      <c r="H26" s="68">
        <f t="shared" si="1"/>
        <v>-4967587</v>
      </c>
      <c r="I26" s="68">
        <v>35370585</v>
      </c>
      <c r="J26" s="43">
        <f t="shared" si="2"/>
        <v>55.82627396073474</v>
      </c>
      <c r="K26" s="36">
        <f t="shared" si="3"/>
        <v>-12.878676026329542</v>
      </c>
      <c r="L26" s="89">
        <v>56703400</v>
      </c>
      <c r="M26" s="87">
        <v>33604600</v>
      </c>
      <c r="N26" s="37">
        <f t="shared" si="4"/>
        <v>35.82596987129519</v>
      </c>
      <c r="O26" s="36">
        <f t="shared" si="5"/>
        <v>-14.78246132969891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56703400</v>
      </c>
      <c r="M28" s="85">
        <v>33604600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24170120</v>
      </c>
      <c r="D29" s="64">
        <v>36783400</v>
      </c>
      <c r="E29" s="65">
        <f t="shared" si="0"/>
        <v>12613280</v>
      </c>
      <c r="F29" s="63">
        <v>25620327</v>
      </c>
      <c r="G29" s="64">
        <v>33186200</v>
      </c>
      <c r="H29" s="65">
        <f t="shared" si="1"/>
        <v>7565873</v>
      </c>
      <c r="I29" s="65">
        <v>34932939</v>
      </c>
      <c r="J29" s="30">
        <f t="shared" si="2"/>
        <v>52.1854256412463</v>
      </c>
      <c r="K29" s="31">
        <f t="shared" si="3"/>
        <v>29.53074330393988</v>
      </c>
      <c r="L29" s="84">
        <v>56703400</v>
      </c>
      <c r="M29" s="85">
        <v>33604600</v>
      </c>
      <c r="N29" s="32">
        <f t="shared" si="4"/>
        <v>22.244309865016913</v>
      </c>
      <c r="O29" s="31">
        <f t="shared" si="5"/>
        <v>22.514396838528057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56703400</v>
      </c>
      <c r="M30" s="85">
        <v>33604600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56703400</v>
      </c>
      <c r="M31" s="85">
        <v>33604600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13278737</v>
      </c>
      <c r="D32" s="64">
        <v>19920000</v>
      </c>
      <c r="E32" s="65">
        <f t="shared" si="0"/>
        <v>6641263</v>
      </c>
      <c r="F32" s="63">
        <v>14075460</v>
      </c>
      <c r="G32" s="64">
        <v>418400</v>
      </c>
      <c r="H32" s="65">
        <f t="shared" si="1"/>
        <v>-13657060</v>
      </c>
      <c r="I32" s="65">
        <v>437646</v>
      </c>
      <c r="J32" s="30">
        <f t="shared" si="2"/>
        <v>50.01426717013825</v>
      </c>
      <c r="K32" s="31">
        <f t="shared" si="3"/>
        <v>-97.02745061262651</v>
      </c>
      <c r="L32" s="84">
        <v>56703400</v>
      </c>
      <c r="M32" s="85">
        <v>33604600</v>
      </c>
      <c r="N32" s="32">
        <f t="shared" si="4"/>
        <v>11.712283566770248</v>
      </c>
      <c r="O32" s="31">
        <f t="shared" si="5"/>
        <v>-40.64044803390012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37448857</v>
      </c>
      <c r="D33" s="82">
        <v>56703400</v>
      </c>
      <c r="E33" s="83">
        <f t="shared" si="0"/>
        <v>19254543</v>
      </c>
      <c r="F33" s="81">
        <f>SUM(F28:F32)</f>
        <v>39695787</v>
      </c>
      <c r="G33" s="82">
        <v>33604600</v>
      </c>
      <c r="H33" s="83">
        <f t="shared" si="1"/>
        <v>-6091187</v>
      </c>
      <c r="I33" s="83">
        <v>35370585</v>
      </c>
      <c r="J33" s="58">
        <f t="shared" si="2"/>
        <v>51.4155692388689</v>
      </c>
      <c r="K33" s="59">
        <f t="shared" si="3"/>
        <v>-15.344668692423202</v>
      </c>
      <c r="L33" s="96">
        <v>56703400</v>
      </c>
      <c r="M33" s="97">
        <v>33604600</v>
      </c>
      <c r="N33" s="60">
        <f t="shared" si="4"/>
        <v>33.956593431787155</v>
      </c>
      <c r="O33" s="59">
        <f t="shared" si="5"/>
        <v>-18.12605119537206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488031181</v>
      </c>
      <c r="M8" s="85">
        <v>521004172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66543446</v>
      </c>
      <c r="D9" s="64">
        <v>67883681</v>
      </c>
      <c r="E9" s="65">
        <f>($D9-$C9)</f>
        <v>1340235</v>
      </c>
      <c r="F9" s="63">
        <v>71534205</v>
      </c>
      <c r="G9" s="64">
        <v>71006330</v>
      </c>
      <c r="H9" s="65">
        <f>($G9-$F9)</f>
        <v>-527875</v>
      </c>
      <c r="I9" s="65">
        <v>74272621</v>
      </c>
      <c r="J9" s="30">
        <f>IF($C9=0,0,($E9/$C9)*100)</f>
        <v>2.014075135213166</v>
      </c>
      <c r="K9" s="31">
        <f>IF($F9=0,0,($H9/$F9)*100)</f>
        <v>-0.7379336920009106</v>
      </c>
      <c r="L9" s="84">
        <v>488031181</v>
      </c>
      <c r="M9" s="85">
        <v>521004172</v>
      </c>
      <c r="N9" s="32">
        <f>IF($L9=0,0,($E9/$L9)*100)</f>
        <v>0.27462077264280377</v>
      </c>
      <c r="O9" s="31">
        <f>IF($M9=0,0,($H9/$M9)*100)</f>
        <v>-0.10131876640711429</v>
      </c>
      <c r="P9" s="6"/>
      <c r="Q9" s="33"/>
    </row>
    <row r="10" spans="1:17" ht="12.75">
      <c r="A10" s="3"/>
      <c r="B10" s="29" t="s">
        <v>17</v>
      </c>
      <c r="C10" s="63">
        <v>422617037</v>
      </c>
      <c r="D10" s="64">
        <v>420147500</v>
      </c>
      <c r="E10" s="65">
        <f aca="true" t="shared" si="0" ref="E10:E33">($D10-$C10)</f>
        <v>-2469537</v>
      </c>
      <c r="F10" s="63">
        <v>459737365</v>
      </c>
      <c r="G10" s="64">
        <v>449997842</v>
      </c>
      <c r="H10" s="65">
        <f aca="true" t="shared" si="1" ref="H10:H33">($G10-$F10)</f>
        <v>-9739523</v>
      </c>
      <c r="I10" s="65">
        <v>486053843</v>
      </c>
      <c r="J10" s="30">
        <f aca="true" t="shared" si="2" ref="J10:J33">IF($C10=0,0,($E10/$C10)*100)</f>
        <v>-0.5843439293243637</v>
      </c>
      <c r="K10" s="31">
        <f aca="true" t="shared" si="3" ref="K10:K33">IF($F10=0,0,($H10/$F10)*100)</f>
        <v>-2.118497155435691</v>
      </c>
      <c r="L10" s="84">
        <v>488031181</v>
      </c>
      <c r="M10" s="85">
        <v>521004172</v>
      </c>
      <c r="N10" s="32">
        <f aca="true" t="shared" si="4" ref="N10:N33">IF($L10=0,0,($E10/$L10)*100)</f>
        <v>-0.5060203315164815</v>
      </c>
      <c r="O10" s="31">
        <f aca="true" t="shared" si="5" ref="O10:O33">IF($M10=0,0,($H10/$M10)*100)</f>
        <v>-1.869375241778294</v>
      </c>
      <c r="P10" s="6"/>
      <c r="Q10" s="33"/>
    </row>
    <row r="11" spans="1:17" ht="16.5">
      <c r="A11" s="7"/>
      <c r="B11" s="34" t="s">
        <v>18</v>
      </c>
      <c r="C11" s="66">
        <f>SUM(C8:C10)</f>
        <v>489160483</v>
      </c>
      <c r="D11" s="67">
        <v>488031181</v>
      </c>
      <c r="E11" s="68">
        <f t="shared" si="0"/>
        <v>-1129302</v>
      </c>
      <c r="F11" s="66">
        <f>SUM(F8:F10)</f>
        <v>531271570</v>
      </c>
      <c r="G11" s="67">
        <v>521004172</v>
      </c>
      <c r="H11" s="68">
        <f t="shared" si="1"/>
        <v>-10267398</v>
      </c>
      <c r="I11" s="68">
        <v>560326464</v>
      </c>
      <c r="J11" s="35">
        <f t="shared" si="2"/>
        <v>-0.230865337501108</v>
      </c>
      <c r="K11" s="36">
        <f t="shared" si="3"/>
        <v>-1.9326082139121428</v>
      </c>
      <c r="L11" s="86">
        <v>488031181</v>
      </c>
      <c r="M11" s="87">
        <v>521004172</v>
      </c>
      <c r="N11" s="37">
        <f t="shared" si="4"/>
        <v>-0.23139955887367777</v>
      </c>
      <c r="O11" s="36">
        <f t="shared" si="5"/>
        <v>-1.9706940081854085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164588885</v>
      </c>
      <c r="D13" s="64">
        <v>176344762</v>
      </c>
      <c r="E13" s="65">
        <f t="shared" si="0"/>
        <v>11755877</v>
      </c>
      <c r="F13" s="63">
        <v>176644180</v>
      </c>
      <c r="G13" s="64">
        <v>246885970</v>
      </c>
      <c r="H13" s="65">
        <f t="shared" si="1"/>
        <v>70241790</v>
      </c>
      <c r="I13" s="65">
        <v>256989366</v>
      </c>
      <c r="J13" s="30">
        <f t="shared" si="2"/>
        <v>7.142570411118589</v>
      </c>
      <c r="K13" s="31">
        <f t="shared" si="3"/>
        <v>39.7645651274783</v>
      </c>
      <c r="L13" s="84">
        <v>502728594</v>
      </c>
      <c r="M13" s="85">
        <v>588892236</v>
      </c>
      <c r="N13" s="32">
        <f t="shared" si="4"/>
        <v>2.3384142339037113</v>
      </c>
      <c r="O13" s="31">
        <f t="shared" si="5"/>
        <v>11.927783337255612</v>
      </c>
      <c r="P13" s="6"/>
      <c r="Q13" s="33"/>
    </row>
    <row r="14" spans="1:17" ht="12.75">
      <c r="A14" s="3"/>
      <c r="B14" s="29" t="s">
        <v>21</v>
      </c>
      <c r="C14" s="63">
        <v>14405791</v>
      </c>
      <c r="D14" s="64">
        <v>14056071</v>
      </c>
      <c r="E14" s="65">
        <f t="shared" si="0"/>
        <v>-349720</v>
      </c>
      <c r="F14" s="63">
        <v>15486226</v>
      </c>
      <c r="G14" s="64">
        <v>14843211</v>
      </c>
      <c r="H14" s="65">
        <f t="shared" si="1"/>
        <v>-643015</v>
      </c>
      <c r="I14" s="65">
        <v>15378973</v>
      </c>
      <c r="J14" s="30">
        <f t="shared" si="2"/>
        <v>-2.427634831020386</v>
      </c>
      <c r="K14" s="31">
        <f t="shared" si="3"/>
        <v>-4.152173680017326</v>
      </c>
      <c r="L14" s="84">
        <v>502728594</v>
      </c>
      <c r="M14" s="85">
        <v>588892236</v>
      </c>
      <c r="N14" s="32">
        <f t="shared" si="4"/>
        <v>-0.06956437413225793</v>
      </c>
      <c r="O14" s="31">
        <f t="shared" si="5"/>
        <v>-0.10919060580041337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502728594</v>
      </c>
      <c r="M15" s="85">
        <v>588892236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21026729</v>
      </c>
      <c r="D16" s="64">
        <v>21596080</v>
      </c>
      <c r="E16" s="65">
        <f t="shared" si="0"/>
        <v>569351</v>
      </c>
      <c r="F16" s="63">
        <v>22603733</v>
      </c>
      <c r="G16" s="64">
        <v>22589500</v>
      </c>
      <c r="H16" s="65">
        <f t="shared" si="1"/>
        <v>-14233</v>
      </c>
      <c r="I16" s="65">
        <v>23628617</v>
      </c>
      <c r="J16" s="30">
        <f t="shared" si="2"/>
        <v>2.707748789647691</v>
      </c>
      <c r="K16" s="31">
        <f t="shared" si="3"/>
        <v>-0.06296747532807966</v>
      </c>
      <c r="L16" s="84">
        <v>502728594</v>
      </c>
      <c r="M16" s="85">
        <v>588892236</v>
      </c>
      <c r="N16" s="32">
        <f t="shared" si="4"/>
        <v>0.11325216166240189</v>
      </c>
      <c r="O16" s="31">
        <f t="shared" si="5"/>
        <v>-0.002416910791128175</v>
      </c>
      <c r="P16" s="6"/>
      <c r="Q16" s="33"/>
    </row>
    <row r="17" spans="1:17" ht="12.75">
      <c r="A17" s="3"/>
      <c r="B17" s="29" t="s">
        <v>23</v>
      </c>
      <c r="C17" s="63">
        <v>280205358</v>
      </c>
      <c r="D17" s="64">
        <v>290731681</v>
      </c>
      <c r="E17" s="65">
        <f t="shared" si="0"/>
        <v>10526323</v>
      </c>
      <c r="F17" s="63">
        <v>300894059</v>
      </c>
      <c r="G17" s="64">
        <v>304573555</v>
      </c>
      <c r="H17" s="65">
        <f t="shared" si="1"/>
        <v>3679496</v>
      </c>
      <c r="I17" s="65">
        <v>318743668</v>
      </c>
      <c r="J17" s="42">
        <f t="shared" si="2"/>
        <v>3.7566458668502696</v>
      </c>
      <c r="K17" s="31">
        <f t="shared" si="3"/>
        <v>1.222854320297497</v>
      </c>
      <c r="L17" s="88">
        <v>502728594</v>
      </c>
      <c r="M17" s="85">
        <v>588892236</v>
      </c>
      <c r="N17" s="32">
        <f t="shared" si="4"/>
        <v>2.0938381316738868</v>
      </c>
      <c r="O17" s="31">
        <f t="shared" si="5"/>
        <v>0.6248165241560427</v>
      </c>
      <c r="P17" s="6"/>
      <c r="Q17" s="33"/>
    </row>
    <row r="18" spans="1:17" ht="16.5">
      <c r="A18" s="3"/>
      <c r="B18" s="34" t="s">
        <v>24</v>
      </c>
      <c r="C18" s="66">
        <f>SUM(C13:C17)</f>
        <v>480226763</v>
      </c>
      <c r="D18" s="67">
        <v>502728594</v>
      </c>
      <c r="E18" s="68">
        <f t="shared" si="0"/>
        <v>22501831</v>
      </c>
      <c r="F18" s="66">
        <f>SUM(F13:F17)</f>
        <v>515628198</v>
      </c>
      <c r="G18" s="67">
        <v>588892236</v>
      </c>
      <c r="H18" s="68">
        <f t="shared" si="1"/>
        <v>73264038</v>
      </c>
      <c r="I18" s="68">
        <v>614740624</v>
      </c>
      <c r="J18" s="43">
        <f t="shared" si="2"/>
        <v>4.685667841465137</v>
      </c>
      <c r="K18" s="36">
        <f t="shared" si="3"/>
        <v>14.208695002362923</v>
      </c>
      <c r="L18" s="89">
        <v>502728594</v>
      </c>
      <c r="M18" s="87">
        <v>588892236</v>
      </c>
      <c r="N18" s="37">
        <f t="shared" si="4"/>
        <v>4.475940153107742</v>
      </c>
      <c r="O18" s="36">
        <f t="shared" si="5"/>
        <v>12.440992344820113</v>
      </c>
      <c r="P18" s="6"/>
      <c r="Q18" s="38"/>
    </row>
    <row r="19" spans="1:17" ht="16.5">
      <c r="A19" s="44"/>
      <c r="B19" s="45" t="s">
        <v>25</v>
      </c>
      <c r="C19" s="72">
        <f>C11-C18</f>
        <v>8933720</v>
      </c>
      <c r="D19" s="73">
        <v>-14697413</v>
      </c>
      <c r="E19" s="74">
        <f t="shared" si="0"/>
        <v>-23631133</v>
      </c>
      <c r="F19" s="75">
        <f>F11-F18</f>
        <v>15643372</v>
      </c>
      <c r="G19" s="76">
        <v>-67888064</v>
      </c>
      <c r="H19" s="77">
        <f t="shared" si="1"/>
        <v>-83531436</v>
      </c>
      <c r="I19" s="77">
        <v>-54414160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270599750</v>
      </c>
      <c r="M22" s="85">
        <v>149306720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10281600</v>
      </c>
      <c r="D23" s="64">
        <v>9820000</v>
      </c>
      <c r="E23" s="65">
        <f t="shared" si="0"/>
        <v>-461600</v>
      </c>
      <c r="F23" s="63">
        <v>11067854</v>
      </c>
      <c r="G23" s="64">
        <v>10278720</v>
      </c>
      <c r="H23" s="65">
        <f t="shared" si="1"/>
        <v>-789134</v>
      </c>
      <c r="I23" s="65">
        <v>10754728</v>
      </c>
      <c r="J23" s="30">
        <f t="shared" si="2"/>
        <v>-4.489573607220667</v>
      </c>
      <c r="K23" s="31">
        <f t="shared" si="3"/>
        <v>-7.129963947843909</v>
      </c>
      <c r="L23" s="84">
        <v>270599750</v>
      </c>
      <c r="M23" s="85">
        <v>149306720</v>
      </c>
      <c r="N23" s="32">
        <f t="shared" si="4"/>
        <v>-0.17058404525503074</v>
      </c>
      <c r="O23" s="31">
        <f t="shared" si="5"/>
        <v>-0.5285321384060946</v>
      </c>
      <c r="P23" s="6"/>
      <c r="Q23" s="33"/>
    </row>
    <row r="24" spans="1:17" ht="12.75">
      <c r="A24" s="7"/>
      <c r="B24" s="29" t="s">
        <v>29</v>
      </c>
      <c r="C24" s="63">
        <v>279224276</v>
      </c>
      <c r="D24" s="64">
        <v>260779750</v>
      </c>
      <c r="E24" s="65">
        <f t="shared" si="0"/>
        <v>-18444526</v>
      </c>
      <c r="F24" s="63">
        <v>300263062</v>
      </c>
      <c r="G24" s="64">
        <v>139028000</v>
      </c>
      <c r="H24" s="65">
        <f t="shared" si="1"/>
        <v>-161235062</v>
      </c>
      <c r="I24" s="65">
        <v>154498250</v>
      </c>
      <c r="J24" s="30">
        <f t="shared" si="2"/>
        <v>-6.605631238166413</v>
      </c>
      <c r="K24" s="31">
        <f t="shared" si="3"/>
        <v>-53.69793437995381</v>
      </c>
      <c r="L24" s="84">
        <v>270599750</v>
      </c>
      <c r="M24" s="85">
        <v>149306720</v>
      </c>
      <c r="N24" s="32">
        <f t="shared" si="4"/>
        <v>-6.816165203404659</v>
      </c>
      <c r="O24" s="31">
        <f t="shared" si="5"/>
        <v>-107.98915279901668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270599750</v>
      </c>
      <c r="M25" s="85">
        <v>149306720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289505876</v>
      </c>
      <c r="D26" s="67">
        <v>270599750</v>
      </c>
      <c r="E26" s="68">
        <f t="shared" si="0"/>
        <v>-18906126</v>
      </c>
      <c r="F26" s="66">
        <f>SUM(F22:F24)</f>
        <v>311330916</v>
      </c>
      <c r="G26" s="67">
        <v>149306720</v>
      </c>
      <c r="H26" s="68">
        <f t="shared" si="1"/>
        <v>-162024196</v>
      </c>
      <c r="I26" s="68">
        <v>165252978</v>
      </c>
      <c r="J26" s="43">
        <f t="shared" si="2"/>
        <v>-6.530480921913999</v>
      </c>
      <c r="K26" s="36">
        <f t="shared" si="3"/>
        <v>-52.04243705755197</v>
      </c>
      <c r="L26" s="89">
        <v>270599750</v>
      </c>
      <c r="M26" s="87">
        <v>149306720</v>
      </c>
      <c r="N26" s="37">
        <f t="shared" si="4"/>
        <v>-6.986749248659691</v>
      </c>
      <c r="O26" s="36">
        <f t="shared" si="5"/>
        <v>-108.51768493742277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232224276</v>
      </c>
      <c r="D28" s="64">
        <v>222198369</v>
      </c>
      <c r="E28" s="65">
        <f t="shared" si="0"/>
        <v>-10025907</v>
      </c>
      <c r="F28" s="63">
        <v>210824944</v>
      </c>
      <c r="G28" s="64">
        <v>105120000</v>
      </c>
      <c r="H28" s="65">
        <f t="shared" si="1"/>
        <v>-105704944</v>
      </c>
      <c r="I28" s="65">
        <v>97188232</v>
      </c>
      <c r="J28" s="30">
        <f t="shared" si="2"/>
        <v>-4.317338037475462</v>
      </c>
      <c r="K28" s="31">
        <f t="shared" si="3"/>
        <v>-50.13872741737809</v>
      </c>
      <c r="L28" s="84">
        <v>270599750</v>
      </c>
      <c r="M28" s="85">
        <v>149306720</v>
      </c>
      <c r="N28" s="32">
        <f t="shared" si="4"/>
        <v>-3.7050688332121515</v>
      </c>
      <c r="O28" s="31">
        <f t="shared" si="5"/>
        <v>-70.79717778275484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270599750</v>
      </c>
      <c r="M29" s="85">
        <v>149306720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270599750</v>
      </c>
      <c r="M30" s="85">
        <v>149306720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270599750</v>
      </c>
      <c r="M31" s="85">
        <v>149306720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57281600</v>
      </c>
      <c r="D32" s="64">
        <v>48401381</v>
      </c>
      <c r="E32" s="65">
        <f t="shared" si="0"/>
        <v>-8880219</v>
      </c>
      <c r="F32" s="63">
        <v>100505972</v>
      </c>
      <c r="G32" s="64">
        <v>44186720</v>
      </c>
      <c r="H32" s="65">
        <f t="shared" si="1"/>
        <v>-56319252</v>
      </c>
      <c r="I32" s="65">
        <v>68064746</v>
      </c>
      <c r="J32" s="30">
        <f t="shared" si="2"/>
        <v>-15.50274259098908</v>
      </c>
      <c r="K32" s="31">
        <f t="shared" si="3"/>
        <v>-56.03572691182968</v>
      </c>
      <c r="L32" s="84">
        <v>270599750</v>
      </c>
      <c r="M32" s="85">
        <v>149306720</v>
      </c>
      <c r="N32" s="32">
        <f t="shared" si="4"/>
        <v>-3.2816804154475383</v>
      </c>
      <c r="O32" s="31">
        <f t="shared" si="5"/>
        <v>-37.72050715466792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289505876</v>
      </c>
      <c r="D33" s="82">
        <v>270599750</v>
      </c>
      <c r="E33" s="83">
        <f t="shared" si="0"/>
        <v>-18906126</v>
      </c>
      <c r="F33" s="81">
        <f>SUM(F28:F32)</f>
        <v>311330916</v>
      </c>
      <c r="G33" s="82">
        <v>149306720</v>
      </c>
      <c r="H33" s="83">
        <f t="shared" si="1"/>
        <v>-162024196</v>
      </c>
      <c r="I33" s="83">
        <v>165252978</v>
      </c>
      <c r="J33" s="58">
        <f t="shared" si="2"/>
        <v>-6.530480921913999</v>
      </c>
      <c r="K33" s="59">
        <f t="shared" si="3"/>
        <v>-52.04243705755197</v>
      </c>
      <c r="L33" s="96">
        <v>270599750</v>
      </c>
      <c r="M33" s="97">
        <v>149306720</v>
      </c>
      <c r="N33" s="60">
        <f t="shared" si="4"/>
        <v>-6.986749248659691</v>
      </c>
      <c r="O33" s="59">
        <f t="shared" si="5"/>
        <v>-108.51768493742277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358498580</v>
      </c>
      <c r="D8" s="64">
        <v>396532173</v>
      </c>
      <c r="E8" s="65">
        <f>($D8-$C8)</f>
        <v>38033593</v>
      </c>
      <c r="F8" s="63">
        <v>380008495</v>
      </c>
      <c r="G8" s="64">
        <v>420324107</v>
      </c>
      <c r="H8" s="65">
        <f>($G8-$F8)</f>
        <v>40315612</v>
      </c>
      <c r="I8" s="65">
        <v>445543550</v>
      </c>
      <c r="J8" s="30">
        <f>IF($C8=0,0,($E8/$C8)*100)</f>
        <v>10.609133514559527</v>
      </c>
      <c r="K8" s="31">
        <f>IF($F8=0,0,($H8/$F8)*100)</f>
        <v>10.609134408955779</v>
      </c>
      <c r="L8" s="84">
        <v>2093603377</v>
      </c>
      <c r="M8" s="85">
        <v>2205972963</v>
      </c>
      <c r="N8" s="32">
        <f>IF($L8=0,0,($E8/$L8)*100)</f>
        <v>1.816657033410966</v>
      </c>
      <c r="O8" s="31">
        <f>IF($M8=0,0,($H8/$M8)*100)</f>
        <v>1.8275660072085844</v>
      </c>
      <c r="P8" s="6"/>
      <c r="Q8" s="33"/>
    </row>
    <row r="9" spans="1:17" ht="12.75">
      <c r="A9" s="3"/>
      <c r="B9" s="29" t="s">
        <v>16</v>
      </c>
      <c r="C9" s="63">
        <v>1259656675</v>
      </c>
      <c r="D9" s="64">
        <v>1015135576</v>
      </c>
      <c r="E9" s="65">
        <f>($D9-$C9)</f>
        <v>-244521099</v>
      </c>
      <c r="F9" s="63">
        <v>1344025876</v>
      </c>
      <c r="G9" s="64">
        <v>1172201416</v>
      </c>
      <c r="H9" s="65">
        <f>($G9-$F9)</f>
        <v>-171824460</v>
      </c>
      <c r="I9" s="65">
        <v>1294918900</v>
      </c>
      <c r="J9" s="30">
        <f>IF($C9=0,0,($E9/$C9)*100)</f>
        <v>-19.41172573868193</v>
      </c>
      <c r="K9" s="31">
        <f>IF($F9=0,0,($H9/$F9)*100)</f>
        <v>-12.78431189966167</v>
      </c>
      <c r="L9" s="84">
        <v>2093603377</v>
      </c>
      <c r="M9" s="85">
        <v>2205972963</v>
      </c>
      <c r="N9" s="32">
        <f>IF($L9=0,0,($E9/$L9)*100)</f>
        <v>-11.679437551843423</v>
      </c>
      <c r="O9" s="31">
        <f>IF($M9=0,0,($H9/$M9)*100)</f>
        <v>-7.789055572391438</v>
      </c>
      <c r="P9" s="6"/>
      <c r="Q9" s="33"/>
    </row>
    <row r="10" spans="1:17" ht="12.75">
      <c r="A10" s="3"/>
      <c r="B10" s="29" t="s">
        <v>17</v>
      </c>
      <c r="C10" s="63">
        <v>459875868</v>
      </c>
      <c r="D10" s="64">
        <v>681935628</v>
      </c>
      <c r="E10" s="65">
        <f aca="true" t="shared" si="0" ref="E10:E33">($D10-$C10)</f>
        <v>222059760</v>
      </c>
      <c r="F10" s="63">
        <v>481567638</v>
      </c>
      <c r="G10" s="64">
        <v>613447440</v>
      </c>
      <c r="H10" s="65">
        <f aca="true" t="shared" si="1" ref="H10:H33">($G10-$F10)</f>
        <v>131879802</v>
      </c>
      <c r="I10" s="65">
        <v>658175891</v>
      </c>
      <c r="J10" s="30">
        <f aca="true" t="shared" si="2" ref="J10:J33">IF($C10=0,0,($E10/$C10)*100)</f>
        <v>48.28689119212491</v>
      </c>
      <c r="K10" s="31">
        <f aca="true" t="shared" si="3" ref="K10:K33">IF($F10=0,0,($H10/$F10)*100)</f>
        <v>27.385520037789586</v>
      </c>
      <c r="L10" s="84">
        <v>2093603377</v>
      </c>
      <c r="M10" s="85">
        <v>2205972963</v>
      </c>
      <c r="N10" s="32">
        <f aca="true" t="shared" si="4" ref="N10:N33">IF($L10=0,0,($E10/$L10)*100)</f>
        <v>10.606582050808374</v>
      </c>
      <c r="O10" s="31">
        <f aca="true" t="shared" si="5" ref="O10:O33">IF($M10=0,0,($H10/$M10)*100)</f>
        <v>5.978305455777248</v>
      </c>
      <c r="P10" s="6"/>
      <c r="Q10" s="33"/>
    </row>
    <row r="11" spans="1:17" ht="16.5">
      <c r="A11" s="7"/>
      <c r="B11" s="34" t="s">
        <v>18</v>
      </c>
      <c r="C11" s="66">
        <f>SUM(C8:C10)</f>
        <v>2078031123</v>
      </c>
      <c r="D11" s="67">
        <v>2093603377</v>
      </c>
      <c r="E11" s="68">
        <f t="shared" si="0"/>
        <v>15572254</v>
      </c>
      <c r="F11" s="66">
        <f>SUM(F8:F10)</f>
        <v>2205602009</v>
      </c>
      <c r="G11" s="67">
        <v>2205972963</v>
      </c>
      <c r="H11" s="68">
        <f t="shared" si="1"/>
        <v>370954</v>
      </c>
      <c r="I11" s="68">
        <v>2398638341</v>
      </c>
      <c r="J11" s="35">
        <f t="shared" si="2"/>
        <v>0.7493753980700124</v>
      </c>
      <c r="K11" s="36">
        <f t="shared" si="3"/>
        <v>0.016818718811749143</v>
      </c>
      <c r="L11" s="86">
        <v>2093603377</v>
      </c>
      <c r="M11" s="87">
        <v>2205972963</v>
      </c>
      <c r="N11" s="37">
        <f t="shared" si="4"/>
        <v>0.7438015323759196</v>
      </c>
      <c r="O11" s="36">
        <f t="shared" si="5"/>
        <v>0.016815890594394377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631815013</v>
      </c>
      <c r="D13" s="64">
        <v>594311981</v>
      </c>
      <c r="E13" s="65">
        <f t="shared" si="0"/>
        <v>-37503032</v>
      </c>
      <c r="F13" s="63">
        <v>681961715</v>
      </c>
      <c r="G13" s="64">
        <v>642525254</v>
      </c>
      <c r="H13" s="65">
        <f t="shared" si="1"/>
        <v>-39436461</v>
      </c>
      <c r="I13" s="65">
        <v>697932792</v>
      </c>
      <c r="J13" s="30">
        <f t="shared" si="2"/>
        <v>-5.935761453645609</v>
      </c>
      <c r="K13" s="31">
        <f t="shared" si="3"/>
        <v>-5.782796912580349</v>
      </c>
      <c r="L13" s="84">
        <v>2397473762</v>
      </c>
      <c r="M13" s="85">
        <v>2604204986</v>
      </c>
      <c r="N13" s="32">
        <f t="shared" si="4"/>
        <v>-1.564272885669228</v>
      </c>
      <c r="O13" s="31">
        <f t="shared" si="5"/>
        <v>-1.5143378194883772</v>
      </c>
      <c r="P13" s="6"/>
      <c r="Q13" s="33"/>
    </row>
    <row r="14" spans="1:17" ht="12.75">
      <c r="A14" s="3"/>
      <c r="B14" s="29" t="s">
        <v>21</v>
      </c>
      <c r="C14" s="63">
        <v>183654346</v>
      </c>
      <c r="D14" s="64">
        <v>184699817</v>
      </c>
      <c r="E14" s="65">
        <f t="shared" si="0"/>
        <v>1045471</v>
      </c>
      <c r="F14" s="63">
        <v>180053280</v>
      </c>
      <c r="G14" s="64">
        <v>195781806</v>
      </c>
      <c r="H14" s="65">
        <f t="shared" si="1"/>
        <v>15728526</v>
      </c>
      <c r="I14" s="65">
        <v>207528714</v>
      </c>
      <c r="J14" s="30">
        <f t="shared" si="2"/>
        <v>0.5692601469937444</v>
      </c>
      <c r="K14" s="31">
        <f t="shared" si="3"/>
        <v>8.735484296648192</v>
      </c>
      <c r="L14" s="84">
        <v>2397473762</v>
      </c>
      <c r="M14" s="85">
        <v>2604204986</v>
      </c>
      <c r="N14" s="32">
        <f t="shared" si="4"/>
        <v>0.04360719256121728</v>
      </c>
      <c r="O14" s="31">
        <f t="shared" si="5"/>
        <v>0.6039665112598782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2397473762</v>
      </c>
      <c r="M15" s="85">
        <v>2604204986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629230863</v>
      </c>
      <c r="D16" s="64">
        <v>660670964</v>
      </c>
      <c r="E16" s="65">
        <f t="shared" si="0"/>
        <v>31440101</v>
      </c>
      <c r="F16" s="63">
        <v>673277024</v>
      </c>
      <c r="G16" s="64">
        <v>748411293</v>
      </c>
      <c r="H16" s="65">
        <f t="shared" si="1"/>
        <v>75134269</v>
      </c>
      <c r="I16" s="65">
        <v>848631053</v>
      </c>
      <c r="J16" s="30">
        <f t="shared" si="2"/>
        <v>4.996592323857452</v>
      </c>
      <c r="K16" s="31">
        <f t="shared" si="3"/>
        <v>11.159488044552667</v>
      </c>
      <c r="L16" s="84">
        <v>2397473762</v>
      </c>
      <c r="M16" s="85">
        <v>2604204986</v>
      </c>
      <c r="N16" s="32">
        <f t="shared" si="4"/>
        <v>1.3113845706395681</v>
      </c>
      <c r="O16" s="31">
        <f t="shared" si="5"/>
        <v>2.88511347624</v>
      </c>
      <c r="P16" s="6"/>
      <c r="Q16" s="33"/>
    </row>
    <row r="17" spans="1:17" ht="12.75">
      <c r="A17" s="3"/>
      <c r="B17" s="29" t="s">
        <v>23</v>
      </c>
      <c r="C17" s="63">
        <v>1117282436</v>
      </c>
      <c r="D17" s="64">
        <v>957791000</v>
      </c>
      <c r="E17" s="65">
        <f t="shared" si="0"/>
        <v>-159491436</v>
      </c>
      <c r="F17" s="63">
        <v>1166439245</v>
      </c>
      <c r="G17" s="64">
        <v>1017486633</v>
      </c>
      <c r="H17" s="65">
        <f t="shared" si="1"/>
        <v>-148952612</v>
      </c>
      <c r="I17" s="65">
        <v>1078254075</v>
      </c>
      <c r="J17" s="42">
        <f t="shared" si="2"/>
        <v>-14.274943457537715</v>
      </c>
      <c r="K17" s="31">
        <f t="shared" si="3"/>
        <v>-12.769856007373964</v>
      </c>
      <c r="L17" s="88">
        <v>2397473762</v>
      </c>
      <c r="M17" s="85">
        <v>2604204986</v>
      </c>
      <c r="N17" s="32">
        <f t="shared" si="4"/>
        <v>-6.652478893739818</v>
      </c>
      <c r="O17" s="31">
        <f t="shared" si="5"/>
        <v>-5.71969613762194</v>
      </c>
      <c r="P17" s="6"/>
      <c r="Q17" s="33"/>
    </row>
    <row r="18" spans="1:17" ht="16.5">
      <c r="A18" s="3"/>
      <c r="B18" s="34" t="s">
        <v>24</v>
      </c>
      <c r="C18" s="66">
        <f>SUM(C13:C17)</f>
        <v>2561982658</v>
      </c>
      <c r="D18" s="67">
        <v>2397473762</v>
      </c>
      <c r="E18" s="68">
        <f t="shared" si="0"/>
        <v>-164508896</v>
      </c>
      <c r="F18" s="66">
        <f>SUM(F13:F17)</f>
        <v>2701731264</v>
      </c>
      <c r="G18" s="67">
        <v>2604204986</v>
      </c>
      <c r="H18" s="68">
        <f t="shared" si="1"/>
        <v>-97526278</v>
      </c>
      <c r="I18" s="68">
        <v>2832346634</v>
      </c>
      <c r="J18" s="43">
        <f t="shared" si="2"/>
        <v>-6.42115572040691</v>
      </c>
      <c r="K18" s="36">
        <f t="shared" si="3"/>
        <v>-3.609769753917316</v>
      </c>
      <c r="L18" s="89">
        <v>2397473762</v>
      </c>
      <c r="M18" s="87">
        <v>2604204986</v>
      </c>
      <c r="N18" s="37">
        <f t="shared" si="4"/>
        <v>-6.861760016208261</v>
      </c>
      <c r="O18" s="36">
        <f t="shared" si="5"/>
        <v>-3.74495396961044</v>
      </c>
      <c r="P18" s="6"/>
      <c r="Q18" s="38"/>
    </row>
    <row r="19" spans="1:17" ht="16.5">
      <c r="A19" s="44"/>
      <c r="B19" s="45" t="s">
        <v>25</v>
      </c>
      <c r="C19" s="72">
        <f>C11-C18</f>
        <v>-483951535</v>
      </c>
      <c r="D19" s="73">
        <v>-303870385</v>
      </c>
      <c r="E19" s="74">
        <f t="shared" si="0"/>
        <v>180081150</v>
      </c>
      <c r="F19" s="75">
        <f>F11-F18</f>
        <v>-496129255</v>
      </c>
      <c r="G19" s="76">
        <v>-398232023</v>
      </c>
      <c r="H19" s="77">
        <f t="shared" si="1"/>
        <v>97897232</v>
      </c>
      <c r="I19" s="77">
        <v>-433708293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173155</v>
      </c>
      <c r="M22" s="85">
        <v>121015000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1500000</v>
      </c>
      <c r="D23" s="64">
        <v>173155</v>
      </c>
      <c r="E23" s="65">
        <f t="shared" si="0"/>
        <v>-1326845</v>
      </c>
      <c r="F23" s="63">
        <v>1</v>
      </c>
      <c r="G23" s="64">
        <v>9000000</v>
      </c>
      <c r="H23" s="65">
        <f t="shared" si="1"/>
        <v>8999999</v>
      </c>
      <c r="I23" s="65">
        <v>15000000</v>
      </c>
      <c r="J23" s="30">
        <f t="shared" si="2"/>
        <v>-88.45633333333333</v>
      </c>
      <c r="K23" s="31">
        <f t="shared" si="3"/>
        <v>899999900</v>
      </c>
      <c r="L23" s="84">
        <v>173155</v>
      </c>
      <c r="M23" s="85">
        <v>121015000</v>
      </c>
      <c r="N23" s="32">
        <f t="shared" si="4"/>
        <v>-766.2758799919148</v>
      </c>
      <c r="O23" s="31">
        <f t="shared" si="5"/>
        <v>7.437093748708838</v>
      </c>
      <c r="P23" s="6"/>
      <c r="Q23" s="33"/>
    </row>
    <row r="24" spans="1:17" ht="12.75">
      <c r="A24" s="7"/>
      <c r="B24" s="29" t="s">
        <v>29</v>
      </c>
      <c r="C24" s="63">
        <v>-2112432780</v>
      </c>
      <c r="D24" s="64">
        <v>0</v>
      </c>
      <c r="E24" s="65">
        <f t="shared" si="0"/>
        <v>2112432780</v>
      </c>
      <c r="F24" s="63">
        <v>-2112432780</v>
      </c>
      <c r="G24" s="64">
        <v>112015000</v>
      </c>
      <c r="H24" s="65">
        <f t="shared" si="1"/>
        <v>2224447780</v>
      </c>
      <c r="I24" s="65">
        <v>105827000</v>
      </c>
      <c r="J24" s="30">
        <f t="shared" si="2"/>
        <v>-100</v>
      </c>
      <c r="K24" s="31">
        <f t="shared" si="3"/>
        <v>-105.30265393817643</v>
      </c>
      <c r="L24" s="84">
        <v>173155</v>
      </c>
      <c r="M24" s="85">
        <v>121015000</v>
      </c>
      <c r="N24" s="32">
        <f t="shared" si="4"/>
        <v>1219966.3769455112</v>
      </c>
      <c r="O24" s="31">
        <f t="shared" si="5"/>
        <v>1838.1587241251086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173155</v>
      </c>
      <c r="M25" s="85">
        <v>121015000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-2110932780</v>
      </c>
      <c r="D26" s="67">
        <v>173155</v>
      </c>
      <c r="E26" s="68">
        <f t="shared" si="0"/>
        <v>2111105935</v>
      </c>
      <c r="F26" s="66">
        <f>SUM(F22:F24)</f>
        <v>-2112432779</v>
      </c>
      <c r="G26" s="67">
        <v>121015000</v>
      </c>
      <c r="H26" s="68">
        <f t="shared" si="1"/>
        <v>2233447779</v>
      </c>
      <c r="I26" s="68">
        <v>120827000</v>
      </c>
      <c r="J26" s="43">
        <f t="shared" si="2"/>
        <v>-100.00820277185709</v>
      </c>
      <c r="K26" s="36">
        <f t="shared" si="3"/>
        <v>-105.72870300077841</v>
      </c>
      <c r="L26" s="89">
        <v>173155</v>
      </c>
      <c r="M26" s="87">
        <v>121015000</v>
      </c>
      <c r="N26" s="37">
        <f t="shared" si="4"/>
        <v>1219200.1010655193</v>
      </c>
      <c r="O26" s="36">
        <f t="shared" si="5"/>
        <v>1845.5958178738172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3173952</v>
      </c>
      <c r="E28" s="65">
        <f t="shared" si="0"/>
        <v>3173952</v>
      </c>
      <c r="F28" s="63">
        <v>0</v>
      </c>
      <c r="G28" s="64">
        <v>73815000</v>
      </c>
      <c r="H28" s="65">
        <f t="shared" si="1"/>
        <v>73815000</v>
      </c>
      <c r="I28" s="65">
        <v>65127000</v>
      </c>
      <c r="J28" s="30">
        <f t="shared" si="2"/>
        <v>0</v>
      </c>
      <c r="K28" s="31">
        <f t="shared" si="3"/>
        <v>0</v>
      </c>
      <c r="L28" s="84">
        <v>24321785</v>
      </c>
      <c r="M28" s="85">
        <v>123015000</v>
      </c>
      <c r="N28" s="32">
        <f t="shared" si="4"/>
        <v>13.049831663259912</v>
      </c>
      <c r="O28" s="31">
        <f t="shared" si="5"/>
        <v>60.00487745396903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24321785</v>
      </c>
      <c r="M29" s="85">
        <v>123015000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24321785</v>
      </c>
      <c r="M30" s="85">
        <v>123015000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20827111</v>
      </c>
      <c r="E31" s="65">
        <f t="shared" si="0"/>
        <v>20827111</v>
      </c>
      <c r="F31" s="63">
        <v>0</v>
      </c>
      <c r="G31" s="64">
        <v>46000000</v>
      </c>
      <c r="H31" s="65">
        <f t="shared" si="1"/>
        <v>46000000</v>
      </c>
      <c r="I31" s="65">
        <v>56000000</v>
      </c>
      <c r="J31" s="30">
        <f t="shared" si="2"/>
        <v>0</v>
      </c>
      <c r="K31" s="31">
        <f t="shared" si="3"/>
        <v>0</v>
      </c>
      <c r="L31" s="84">
        <v>24321785</v>
      </c>
      <c r="M31" s="85">
        <v>123015000</v>
      </c>
      <c r="N31" s="32">
        <f t="shared" si="4"/>
        <v>85.631506898034</v>
      </c>
      <c r="O31" s="31">
        <f t="shared" si="5"/>
        <v>37.393813762549286</v>
      </c>
      <c r="P31" s="6"/>
      <c r="Q31" s="33"/>
    </row>
    <row r="32" spans="1:17" ht="12.75">
      <c r="A32" s="7"/>
      <c r="B32" s="29" t="s">
        <v>36</v>
      </c>
      <c r="C32" s="63">
        <v>6683084</v>
      </c>
      <c r="D32" s="64">
        <v>320722</v>
      </c>
      <c r="E32" s="65">
        <f t="shared" si="0"/>
        <v>-6362362</v>
      </c>
      <c r="F32" s="63">
        <v>-261618</v>
      </c>
      <c r="G32" s="64">
        <v>3200000</v>
      </c>
      <c r="H32" s="65">
        <f t="shared" si="1"/>
        <v>3461618</v>
      </c>
      <c r="I32" s="65">
        <v>3700000</v>
      </c>
      <c r="J32" s="30">
        <f t="shared" si="2"/>
        <v>-95.20098804683586</v>
      </c>
      <c r="K32" s="31">
        <f t="shared" si="3"/>
        <v>-1323.1574280057182</v>
      </c>
      <c r="L32" s="84">
        <v>24321785</v>
      </c>
      <c r="M32" s="85">
        <v>123015000</v>
      </c>
      <c r="N32" s="32">
        <f t="shared" si="4"/>
        <v>-26.1591079766555</v>
      </c>
      <c r="O32" s="31">
        <f t="shared" si="5"/>
        <v>2.8139804088932245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6683084</v>
      </c>
      <c r="D33" s="82">
        <v>24321785</v>
      </c>
      <c r="E33" s="83">
        <f t="shared" si="0"/>
        <v>17638701</v>
      </c>
      <c r="F33" s="81">
        <f>SUM(F28:F32)</f>
        <v>-261618</v>
      </c>
      <c r="G33" s="82">
        <v>123015000</v>
      </c>
      <c r="H33" s="83">
        <f t="shared" si="1"/>
        <v>123276618</v>
      </c>
      <c r="I33" s="83">
        <v>124827000</v>
      </c>
      <c r="J33" s="58">
        <f t="shared" si="2"/>
        <v>263.9305596039194</v>
      </c>
      <c r="K33" s="59">
        <f t="shared" si="3"/>
        <v>-47120.84718941357</v>
      </c>
      <c r="L33" s="96">
        <v>24321785</v>
      </c>
      <c r="M33" s="97">
        <v>123015000</v>
      </c>
      <c r="N33" s="60">
        <f t="shared" si="4"/>
        <v>72.52223058463842</v>
      </c>
      <c r="O33" s="59">
        <f t="shared" si="5"/>
        <v>100.21267162541155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24286464</v>
      </c>
      <c r="D8" s="64">
        <v>31369865</v>
      </c>
      <c r="E8" s="65">
        <f>($D8-$C8)</f>
        <v>7083401</v>
      </c>
      <c r="F8" s="63">
        <v>25597931</v>
      </c>
      <c r="G8" s="64">
        <v>32812879</v>
      </c>
      <c r="H8" s="65">
        <f>($G8-$F8)</f>
        <v>7214948</v>
      </c>
      <c r="I8" s="65">
        <v>34322271</v>
      </c>
      <c r="J8" s="30">
        <f>IF($C8=0,0,($E8/$C8)*100)</f>
        <v>29.166044921154434</v>
      </c>
      <c r="K8" s="31">
        <f>IF($F8=0,0,($H8/$F8)*100)</f>
        <v>28.18566859954424</v>
      </c>
      <c r="L8" s="84">
        <v>106236428</v>
      </c>
      <c r="M8" s="85">
        <v>109616716</v>
      </c>
      <c r="N8" s="32">
        <f>IF($L8=0,0,($E8/$L8)*100)</f>
        <v>6.667582046339134</v>
      </c>
      <c r="O8" s="31">
        <f>IF($M8=0,0,($H8/$M8)*100)</f>
        <v>6.581977880089019</v>
      </c>
      <c r="P8" s="6"/>
      <c r="Q8" s="33"/>
    </row>
    <row r="9" spans="1:17" ht="12.75">
      <c r="A9" s="3"/>
      <c r="B9" s="29" t="s">
        <v>16</v>
      </c>
      <c r="C9" s="63">
        <v>20148814</v>
      </c>
      <c r="D9" s="64">
        <v>20755214</v>
      </c>
      <c r="E9" s="65">
        <f>($D9-$C9)</f>
        <v>606400</v>
      </c>
      <c r="F9" s="63">
        <v>21236849</v>
      </c>
      <c r="G9" s="64">
        <v>21709912</v>
      </c>
      <c r="H9" s="65">
        <f>($G9-$F9)</f>
        <v>473063</v>
      </c>
      <c r="I9" s="65">
        <v>22708523</v>
      </c>
      <c r="J9" s="30">
        <f>IF($C9=0,0,($E9/$C9)*100)</f>
        <v>3.0096064214995484</v>
      </c>
      <c r="K9" s="31">
        <f>IF($F9=0,0,($H9/$F9)*100)</f>
        <v>2.227557393283721</v>
      </c>
      <c r="L9" s="84">
        <v>106236428</v>
      </c>
      <c r="M9" s="85">
        <v>109616716</v>
      </c>
      <c r="N9" s="32">
        <f>IF($L9=0,0,($E9/$L9)*100)</f>
        <v>0.5708023240389822</v>
      </c>
      <c r="O9" s="31">
        <f>IF($M9=0,0,($H9/$M9)*100)</f>
        <v>0.43156100388922436</v>
      </c>
      <c r="P9" s="6"/>
      <c r="Q9" s="33"/>
    </row>
    <row r="10" spans="1:17" ht="12.75">
      <c r="A10" s="3"/>
      <c r="B10" s="29" t="s">
        <v>17</v>
      </c>
      <c r="C10" s="63">
        <v>49511172</v>
      </c>
      <c r="D10" s="64">
        <v>54111349</v>
      </c>
      <c r="E10" s="65">
        <f aca="true" t="shared" si="0" ref="E10:E33">($D10-$C10)</f>
        <v>4600177</v>
      </c>
      <c r="F10" s="63">
        <v>52575289</v>
      </c>
      <c r="G10" s="64">
        <v>55093925</v>
      </c>
      <c r="H10" s="65">
        <f aca="true" t="shared" si="1" ref="H10:H33">($G10-$F10)</f>
        <v>2518636</v>
      </c>
      <c r="I10" s="65">
        <v>57763197</v>
      </c>
      <c r="J10" s="30">
        <f aca="true" t="shared" si="2" ref="J10:J33">IF($C10=0,0,($E10/$C10)*100)</f>
        <v>9.291189875287136</v>
      </c>
      <c r="K10" s="31">
        <f aca="true" t="shared" si="3" ref="K10:K33">IF($F10=0,0,($H10/$F10)*100)</f>
        <v>4.790531917000019</v>
      </c>
      <c r="L10" s="84">
        <v>106236428</v>
      </c>
      <c r="M10" s="85">
        <v>109616716</v>
      </c>
      <c r="N10" s="32">
        <f aca="true" t="shared" si="4" ref="N10:N33">IF($L10=0,0,($E10/$L10)*100)</f>
        <v>4.330131468652166</v>
      </c>
      <c r="O10" s="31">
        <f aca="true" t="shared" si="5" ref="O10:O33">IF($M10=0,0,($H10/$M10)*100)</f>
        <v>2.297675110062593</v>
      </c>
      <c r="P10" s="6"/>
      <c r="Q10" s="33"/>
    </row>
    <row r="11" spans="1:17" ht="16.5">
      <c r="A11" s="7"/>
      <c r="B11" s="34" t="s">
        <v>18</v>
      </c>
      <c r="C11" s="66">
        <f>SUM(C8:C10)</f>
        <v>93946450</v>
      </c>
      <c r="D11" s="67">
        <v>106236428</v>
      </c>
      <c r="E11" s="68">
        <f t="shared" si="0"/>
        <v>12289978</v>
      </c>
      <c r="F11" s="66">
        <f>SUM(F8:F10)</f>
        <v>99410069</v>
      </c>
      <c r="G11" s="67">
        <v>109616716</v>
      </c>
      <c r="H11" s="68">
        <f t="shared" si="1"/>
        <v>10206647</v>
      </c>
      <c r="I11" s="68">
        <v>114793991</v>
      </c>
      <c r="J11" s="35">
        <f t="shared" si="2"/>
        <v>13.081897187174182</v>
      </c>
      <c r="K11" s="36">
        <f t="shared" si="3"/>
        <v>10.2672164929289</v>
      </c>
      <c r="L11" s="86">
        <v>106236428</v>
      </c>
      <c r="M11" s="87">
        <v>109616716</v>
      </c>
      <c r="N11" s="37">
        <f t="shared" si="4"/>
        <v>11.56851583903028</v>
      </c>
      <c r="O11" s="36">
        <f t="shared" si="5"/>
        <v>9.311213994040836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36797058</v>
      </c>
      <c r="D13" s="64">
        <v>39578195</v>
      </c>
      <c r="E13" s="65">
        <f t="shared" si="0"/>
        <v>2781137</v>
      </c>
      <c r="F13" s="63">
        <v>38624212</v>
      </c>
      <c r="G13" s="64">
        <v>41098128</v>
      </c>
      <c r="H13" s="65">
        <f t="shared" si="1"/>
        <v>2473916</v>
      </c>
      <c r="I13" s="65">
        <v>42917258</v>
      </c>
      <c r="J13" s="30">
        <f t="shared" si="2"/>
        <v>7.558041732575468</v>
      </c>
      <c r="K13" s="31">
        <f t="shared" si="3"/>
        <v>6.405091189951008</v>
      </c>
      <c r="L13" s="84">
        <v>102548264</v>
      </c>
      <c r="M13" s="85">
        <v>105671190</v>
      </c>
      <c r="N13" s="32">
        <f t="shared" si="4"/>
        <v>2.712027382540576</v>
      </c>
      <c r="O13" s="31">
        <f t="shared" si="5"/>
        <v>2.341145207127884</v>
      </c>
      <c r="P13" s="6"/>
      <c r="Q13" s="33"/>
    </row>
    <row r="14" spans="1:17" ht="12.75">
      <c r="A14" s="3"/>
      <c r="B14" s="29" t="s">
        <v>21</v>
      </c>
      <c r="C14" s="63">
        <v>1466906</v>
      </c>
      <c r="D14" s="64">
        <v>1612830</v>
      </c>
      <c r="E14" s="65">
        <f t="shared" si="0"/>
        <v>145924</v>
      </c>
      <c r="F14" s="63">
        <v>1546119</v>
      </c>
      <c r="G14" s="64">
        <v>1466906</v>
      </c>
      <c r="H14" s="65">
        <f t="shared" si="1"/>
        <v>-79213</v>
      </c>
      <c r="I14" s="65">
        <v>1546119</v>
      </c>
      <c r="J14" s="30">
        <f t="shared" si="2"/>
        <v>9.947740346007174</v>
      </c>
      <c r="K14" s="31">
        <f t="shared" si="3"/>
        <v>-5.123344322138205</v>
      </c>
      <c r="L14" s="84">
        <v>102548264</v>
      </c>
      <c r="M14" s="85">
        <v>105671190</v>
      </c>
      <c r="N14" s="32">
        <f t="shared" si="4"/>
        <v>0.14229787449156625</v>
      </c>
      <c r="O14" s="31">
        <f t="shared" si="5"/>
        <v>-0.07496177529561274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102548264</v>
      </c>
      <c r="M15" s="85">
        <v>105671190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15309219</v>
      </c>
      <c r="D16" s="64">
        <v>15438490</v>
      </c>
      <c r="E16" s="65">
        <f t="shared" si="0"/>
        <v>129271</v>
      </c>
      <c r="F16" s="63">
        <v>16135917</v>
      </c>
      <c r="G16" s="64">
        <v>16148661</v>
      </c>
      <c r="H16" s="65">
        <f t="shared" si="1"/>
        <v>12744</v>
      </c>
      <c r="I16" s="65">
        <v>16891499</v>
      </c>
      <c r="J16" s="30">
        <f t="shared" si="2"/>
        <v>0.8443997045179117</v>
      </c>
      <c r="K16" s="31">
        <f t="shared" si="3"/>
        <v>0.07897908746060109</v>
      </c>
      <c r="L16" s="84">
        <v>102548264</v>
      </c>
      <c r="M16" s="85">
        <v>105671190</v>
      </c>
      <c r="N16" s="32">
        <f t="shared" si="4"/>
        <v>0.12605869173953058</v>
      </c>
      <c r="O16" s="31">
        <f t="shared" si="5"/>
        <v>0.012060051561830617</v>
      </c>
      <c r="P16" s="6"/>
      <c r="Q16" s="33"/>
    </row>
    <row r="17" spans="1:17" ht="12.75">
      <c r="A17" s="3"/>
      <c r="B17" s="29" t="s">
        <v>23</v>
      </c>
      <c r="C17" s="63">
        <v>36855556</v>
      </c>
      <c r="D17" s="64">
        <v>45918749</v>
      </c>
      <c r="E17" s="65">
        <f t="shared" si="0"/>
        <v>9063193</v>
      </c>
      <c r="F17" s="63">
        <v>39025924</v>
      </c>
      <c r="G17" s="64">
        <v>46957495</v>
      </c>
      <c r="H17" s="65">
        <f t="shared" si="1"/>
        <v>7931571</v>
      </c>
      <c r="I17" s="65">
        <v>49239969</v>
      </c>
      <c r="J17" s="42">
        <f t="shared" si="2"/>
        <v>24.59111727957652</v>
      </c>
      <c r="K17" s="31">
        <f t="shared" si="3"/>
        <v>20.323851909310335</v>
      </c>
      <c r="L17" s="88">
        <v>102548264</v>
      </c>
      <c r="M17" s="85">
        <v>105671190</v>
      </c>
      <c r="N17" s="32">
        <f t="shared" si="4"/>
        <v>8.837977988588866</v>
      </c>
      <c r="O17" s="31">
        <f t="shared" si="5"/>
        <v>7.505897302755842</v>
      </c>
      <c r="P17" s="6"/>
      <c r="Q17" s="33"/>
    </row>
    <row r="18" spans="1:17" ht="16.5">
      <c r="A18" s="3"/>
      <c r="B18" s="34" t="s">
        <v>24</v>
      </c>
      <c r="C18" s="66">
        <f>SUM(C13:C17)</f>
        <v>90428739</v>
      </c>
      <c r="D18" s="67">
        <v>102548264</v>
      </c>
      <c r="E18" s="68">
        <f t="shared" si="0"/>
        <v>12119525</v>
      </c>
      <c r="F18" s="66">
        <f>SUM(F13:F17)</f>
        <v>95332172</v>
      </c>
      <c r="G18" s="67">
        <v>105671190</v>
      </c>
      <c r="H18" s="68">
        <f t="shared" si="1"/>
        <v>10339018</v>
      </c>
      <c r="I18" s="68">
        <v>110594845</v>
      </c>
      <c r="J18" s="43">
        <f t="shared" si="2"/>
        <v>13.402293489904796</v>
      </c>
      <c r="K18" s="36">
        <f t="shared" si="3"/>
        <v>10.845255891159178</v>
      </c>
      <c r="L18" s="89">
        <v>102548264</v>
      </c>
      <c r="M18" s="87">
        <v>105671190</v>
      </c>
      <c r="N18" s="37">
        <f t="shared" si="4"/>
        <v>11.818361937360539</v>
      </c>
      <c r="O18" s="36">
        <f t="shared" si="5"/>
        <v>9.784140786149944</v>
      </c>
      <c r="P18" s="6"/>
      <c r="Q18" s="38"/>
    </row>
    <row r="19" spans="1:17" ht="16.5">
      <c r="A19" s="44"/>
      <c r="B19" s="45" t="s">
        <v>25</v>
      </c>
      <c r="C19" s="72">
        <f>C11-C18</f>
        <v>3517711</v>
      </c>
      <c r="D19" s="73">
        <v>3688164</v>
      </c>
      <c r="E19" s="74">
        <f t="shared" si="0"/>
        <v>170453</v>
      </c>
      <c r="F19" s="75">
        <f>F11-F18</f>
        <v>4077897</v>
      </c>
      <c r="G19" s="76">
        <v>3945526</v>
      </c>
      <c r="H19" s="77">
        <f t="shared" si="1"/>
        <v>-132371</v>
      </c>
      <c r="I19" s="77">
        <v>4199146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12654459</v>
      </c>
      <c r="M22" s="85">
        <v>13240328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3997909</v>
      </c>
      <c r="D23" s="64">
        <v>3800959</v>
      </c>
      <c r="E23" s="65">
        <f t="shared" si="0"/>
        <v>-196950</v>
      </c>
      <c r="F23" s="63">
        <v>4576947</v>
      </c>
      <c r="G23" s="64">
        <v>4012028</v>
      </c>
      <c r="H23" s="65">
        <f t="shared" si="1"/>
        <v>-564919</v>
      </c>
      <c r="I23" s="65">
        <v>4255820</v>
      </c>
      <c r="J23" s="30">
        <f t="shared" si="2"/>
        <v>-4.926325236517389</v>
      </c>
      <c r="K23" s="31">
        <f t="shared" si="3"/>
        <v>-12.34270355326378</v>
      </c>
      <c r="L23" s="84">
        <v>12654459</v>
      </c>
      <c r="M23" s="85">
        <v>13240328</v>
      </c>
      <c r="N23" s="32">
        <f t="shared" si="4"/>
        <v>-1.5563683915685373</v>
      </c>
      <c r="O23" s="31">
        <f t="shared" si="5"/>
        <v>-4.266654119142667</v>
      </c>
      <c r="P23" s="6"/>
      <c r="Q23" s="33"/>
    </row>
    <row r="24" spans="1:17" ht="12.75">
      <c r="A24" s="7"/>
      <c r="B24" s="29" t="s">
        <v>29</v>
      </c>
      <c r="C24" s="63">
        <v>11255801</v>
      </c>
      <c r="D24" s="64">
        <v>8853500</v>
      </c>
      <c r="E24" s="65">
        <f t="shared" si="0"/>
        <v>-2402301</v>
      </c>
      <c r="F24" s="63">
        <v>11730950</v>
      </c>
      <c r="G24" s="64">
        <v>9228300</v>
      </c>
      <c r="H24" s="65">
        <f t="shared" si="1"/>
        <v>-2502650</v>
      </c>
      <c r="I24" s="65">
        <v>9509500</v>
      </c>
      <c r="J24" s="30">
        <f t="shared" si="2"/>
        <v>-21.34278138001907</v>
      </c>
      <c r="K24" s="31">
        <f t="shared" si="3"/>
        <v>-21.33373682438336</v>
      </c>
      <c r="L24" s="84">
        <v>12654459</v>
      </c>
      <c r="M24" s="85">
        <v>13240328</v>
      </c>
      <c r="N24" s="32">
        <f t="shared" si="4"/>
        <v>-18.983830126598065</v>
      </c>
      <c r="O24" s="31">
        <f t="shared" si="5"/>
        <v>-18.901722072142018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12654459</v>
      </c>
      <c r="M25" s="85">
        <v>13240328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15253710</v>
      </c>
      <c r="D26" s="67">
        <v>12654459</v>
      </c>
      <c r="E26" s="68">
        <f t="shared" si="0"/>
        <v>-2599251</v>
      </c>
      <c r="F26" s="66">
        <f>SUM(F22:F24)</f>
        <v>16307897</v>
      </c>
      <c r="G26" s="67">
        <v>13240328</v>
      </c>
      <c r="H26" s="68">
        <f t="shared" si="1"/>
        <v>-3067569</v>
      </c>
      <c r="I26" s="68">
        <v>13765320</v>
      </c>
      <c r="J26" s="43">
        <f t="shared" si="2"/>
        <v>-17.040123353597256</v>
      </c>
      <c r="K26" s="36">
        <f t="shared" si="3"/>
        <v>-18.810328517527427</v>
      </c>
      <c r="L26" s="89">
        <v>12654459</v>
      </c>
      <c r="M26" s="87">
        <v>13240328</v>
      </c>
      <c r="N26" s="37">
        <f t="shared" si="4"/>
        <v>-20.5401985181666</v>
      </c>
      <c r="O26" s="36">
        <f t="shared" si="5"/>
        <v>-23.168376191284686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12998155</v>
      </c>
      <c r="M28" s="85">
        <v>13659524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2132000</v>
      </c>
      <c r="D29" s="64">
        <v>0</v>
      </c>
      <c r="E29" s="65">
        <f t="shared" si="0"/>
        <v>-2132000</v>
      </c>
      <c r="F29" s="63">
        <v>2249000</v>
      </c>
      <c r="G29" s="64">
        <v>0</v>
      </c>
      <c r="H29" s="65">
        <f t="shared" si="1"/>
        <v>-2249000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12998155</v>
      </c>
      <c r="M29" s="85">
        <v>13659524</v>
      </c>
      <c r="N29" s="32">
        <f t="shared" si="4"/>
        <v>-16.402327868839848</v>
      </c>
      <c r="O29" s="31">
        <f t="shared" si="5"/>
        <v>-16.464702576751577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12998155</v>
      </c>
      <c r="M30" s="85">
        <v>13659524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51835990</v>
      </c>
      <c r="D31" s="64">
        <v>8853500</v>
      </c>
      <c r="E31" s="65">
        <f t="shared" si="0"/>
        <v>-42982490</v>
      </c>
      <c r="F31" s="63">
        <v>56099277</v>
      </c>
      <c r="G31" s="64">
        <v>9228300</v>
      </c>
      <c r="H31" s="65">
        <f t="shared" si="1"/>
        <v>-46870977</v>
      </c>
      <c r="I31" s="65">
        <v>9509500</v>
      </c>
      <c r="J31" s="30">
        <f t="shared" si="2"/>
        <v>-82.92016801453971</v>
      </c>
      <c r="K31" s="31">
        <f t="shared" si="3"/>
        <v>-83.55005537771903</v>
      </c>
      <c r="L31" s="84">
        <v>12998155</v>
      </c>
      <c r="M31" s="85">
        <v>13659524</v>
      </c>
      <c r="N31" s="32">
        <f t="shared" si="4"/>
        <v>-330.68146979321295</v>
      </c>
      <c r="O31" s="31">
        <f t="shared" si="5"/>
        <v>-343.1377037735722</v>
      </c>
      <c r="P31" s="6"/>
      <c r="Q31" s="33"/>
    </row>
    <row r="32" spans="1:17" ht="12.75">
      <c r="A32" s="7"/>
      <c r="B32" s="29" t="s">
        <v>36</v>
      </c>
      <c r="C32" s="63">
        <v>126438885</v>
      </c>
      <c r="D32" s="64">
        <v>4144655</v>
      </c>
      <c r="E32" s="65">
        <f t="shared" si="0"/>
        <v>-122294230</v>
      </c>
      <c r="F32" s="63">
        <v>131439756</v>
      </c>
      <c r="G32" s="64">
        <v>4431224</v>
      </c>
      <c r="H32" s="65">
        <f t="shared" si="1"/>
        <v>-127008532</v>
      </c>
      <c r="I32" s="65">
        <v>4699648</v>
      </c>
      <c r="J32" s="30">
        <f t="shared" si="2"/>
        <v>-96.7220092141749</v>
      </c>
      <c r="K32" s="31">
        <f t="shared" si="3"/>
        <v>-96.62870341907816</v>
      </c>
      <c r="L32" s="84">
        <v>12998155</v>
      </c>
      <c r="M32" s="85">
        <v>13659524</v>
      </c>
      <c r="N32" s="32">
        <f t="shared" si="4"/>
        <v>-940.85837566947</v>
      </c>
      <c r="O32" s="31">
        <f t="shared" si="5"/>
        <v>-929.8166758958804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180406875</v>
      </c>
      <c r="D33" s="82">
        <v>12998155</v>
      </c>
      <c r="E33" s="83">
        <f t="shared" si="0"/>
        <v>-167408720</v>
      </c>
      <c r="F33" s="81">
        <f>SUM(F28:F32)</f>
        <v>189788033</v>
      </c>
      <c r="G33" s="82">
        <v>13659524</v>
      </c>
      <c r="H33" s="83">
        <f t="shared" si="1"/>
        <v>-176128509</v>
      </c>
      <c r="I33" s="83">
        <v>14209148</v>
      </c>
      <c r="J33" s="58">
        <f t="shared" si="2"/>
        <v>-92.79508887895763</v>
      </c>
      <c r="K33" s="59">
        <f t="shared" si="3"/>
        <v>-92.80274747354592</v>
      </c>
      <c r="L33" s="96">
        <v>12998155</v>
      </c>
      <c r="M33" s="97">
        <v>13659524</v>
      </c>
      <c r="N33" s="60">
        <f t="shared" si="4"/>
        <v>-1287.9421733315228</v>
      </c>
      <c r="O33" s="59">
        <f t="shared" si="5"/>
        <v>-1289.4190822462042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N8" sqref="N8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-12</v>
      </c>
      <c r="D8" s="64">
        <v>29082652</v>
      </c>
      <c r="E8" s="65">
        <f>($D8-$C8)</f>
        <v>29082664</v>
      </c>
      <c r="F8" s="63">
        <v>-12</v>
      </c>
      <c r="G8" s="64">
        <v>30536784</v>
      </c>
      <c r="H8" s="65">
        <f>($G8-$F8)</f>
        <v>30536796</v>
      </c>
      <c r="I8" s="65">
        <v>32063624</v>
      </c>
      <c r="J8" s="30">
        <v>0</v>
      </c>
      <c r="K8" s="31">
        <v>0</v>
      </c>
      <c r="L8" s="84">
        <v>150141347</v>
      </c>
      <c r="M8" s="85">
        <v>158673761</v>
      </c>
      <c r="N8" s="32">
        <f>IF($L8=0,0,($E8/$L8)*100)</f>
        <v>19.37018987847498</v>
      </c>
      <c r="O8" s="31">
        <f>IF($M8=0,0,($H8/$M8)*100)</f>
        <v>19.245019345069913</v>
      </c>
      <c r="P8" s="6"/>
      <c r="Q8" s="33"/>
    </row>
    <row r="9" spans="1:17" ht="12.75">
      <c r="A9" s="3"/>
      <c r="B9" s="29" t="s">
        <v>16</v>
      </c>
      <c r="C9" s="63">
        <v>1245336</v>
      </c>
      <c r="D9" s="64">
        <v>1382690</v>
      </c>
      <c r="E9" s="65">
        <f>($D9-$C9)</f>
        <v>137354</v>
      </c>
      <c r="F9" s="63">
        <v>1257780</v>
      </c>
      <c r="G9" s="64">
        <v>1451824</v>
      </c>
      <c r="H9" s="65">
        <f>($G9-$F9)</f>
        <v>194044</v>
      </c>
      <c r="I9" s="65">
        <v>1524416</v>
      </c>
      <c r="J9" s="30">
        <f>IF($C9=0,0,($E9/$C9)*100)</f>
        <v>11.029473170292997</v>
      </c>
      <c r="K9" s="31">
        <f>IF($F9=0,0,($H9/$F9)*100)</f>
        <v>15.427499244700982</v>
      </c>
      <c r="L9" s="84">
        <v>150141347</v>
      </c>
      <c r="M9" s="85">
        <v>158673761</v>
      </c>
      <c r="N9" s="32">
        <f>IF($L9=0,0,($E9/$L9)*100)</f>
        <v>0.0914831275624562</v>
      </c>
      <c r="O9" s="31">
        <f>IF($M9=0,0,($H9/$M9)*100)</f>
        <v>0.12229117075002716</v>
      </c>
      <c r="P9" s="6"/>
      <c r="Q9" s="33"/>
    </row>
    <row r="10" spans="1:17" ht="12.75">
      <c r="A10" s="3"/>
      <c r="B10" s="29" t="s">
        <v>17</v>
      </c>
      <c r="C10" s="63">
        <v>113860848</v>
      </c>
      <c r="D10" s="64">
        <v>119676005</v>
      </c>
      <c r="E10" s="65">
        <f aca="true" t="shared" si="0" ref="E10:E33">($D10-$C10)</f>
        <v>5815157</v>
      </c>
      <c r="F10" s="63">
        <v>114999444</v>
      </c>
      <c r="G10" s="64">
        <v>126685153</v>
      </c>
      <c r="H10" s="65">
        <f aca="true" t="shared" si="1" ref="H10:H33">($G10-$F10)</f>
        <v>11685709</v>
      </c>
      <c r="I10" s="65">
        <v>132658561</v>
      </c>
      <c r="J10" s="30">
        <f aca="true" t="shared" si="2" ref="J10:J33">IF($C10=0,0,($E10/$C10)*100)</f>
        <v>5.107248981669274</v>
      </c>
      <c r="K10" s="31">
        <f aca="true" t="shared" si="3" ref="K10:K33">IF($F10=0,0,($H10/$F10)*100)</f>
        <v>10.161535215770261</v>
      </c>
      <c r="L10" s="84">
        <v>150141347</v>
      </c>
      <c r="M10" s="85">
        <v>158673761</v>
      </c>
      <c r="N10" s="32">
        <f aca="true" t="shared" si="4" ref="N10:N33">IF($L10=0,0,($E10/$L10)*100)</f>
        <v>3.8731216391711203</v>
      </c>
      <c r="O10" s="31">
        <f aca="true" t="shared" si="5" ref="O10:O33">IF($M10=0,0,($H10/$M10)*100)</f>
        <v>7.364613359104786</v>
      </c>
      <c r="P10" s="6"/>
      <c r="Q10" s="33"/>
    </row>
    <row r="11" spans="1:17" ht="16.5">
      <c r="A11" s="7"/>
      <c r="B11" s="34" t="s">
        <v>18</v>
      </c>
      <c r="C11" s="66">
        <f>SUM(C8:C10)</f>
        <v>115106172</v>
      </c>
      <c r="D11" s="67">
        <v>150141347</v>
      </c>
      <c r="E11" s="68">
        <f t="shared" si="0"/>
        <v>35035175</v>
      </c>
      <c r="F11" s="66">
        <f>SUM(F8:F10)</f>
        <v>116257212</v>
      </c>
      <c r="G11" s="67">
        <v>158673761</v>
      </c>
      <c r="H11" s="68">
        <f t="shared" si="1"/>
        <v>42416549</v>
      </c>
      <c r="I11" s="68">
        <v>166246601</v>
      </c>
      <c r="J11" s="35">
        <f t="shared" si="2"/>
        <v>30.4372688199552</v>
      </c>
      <c r="K11" s="36">
        <f t="shared" si="3"/>
        <v>36.48509049055812</v>
      </c>
      <c r="L11" s="86">
        <v>150141347</v>
      </c>
      <c r="M11" s="87">
        <v>158673761</v>
      </c>
      <c r="N11" s="37">
        <f t="shared" si="4"/>
        <v>23.33479464520856</v>
      </c>
      <c r="O11" s="36">
        <f t="shared" si="5"/>
        <v>26.73192387492473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29099268</v>
      </c>
      <c r="D13" s="64">
        <v>40047973</v>
      </c>
      <c r="E13" s="65">
        <f t="shared" si="0"/>
        <v>10948705</v>
      </c>
      <c r="F13" s="63">
        <v>29390328</v>
      </c>
      <c r="G13" s="64">
        <v>42050364</v>
      </c>
      <c r="H13" s="65">
        <f t="shared" si="1"/>
        <v>12660036</v>
      </c>
      <c r="I13" s="65">
        <v>44152883</v>
      </c>
      <c r="J13" s="30">
        <f t="shared" si="2"/>
        <v>37.625362259971624</v>
      </c>
      <c r="K13" s="31">
        <f t="shared" si="3"/>
        <v>43.07551790507408</v>
      </c>
      <c r="L13" s="84">
        <v>149142926</v>
      </c>
      <c r="M13" s="85">
        <v>156600052</v>
      </c>
      <c r="N13" s="32">
        <f t="shared" si="4"/>
        <v>7.341082338695702</v>
      </c>
      <c r="O13" s="31">
        <f t="shared" si="5"/>
        <v>8.084311491799506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149142926</v>
      </c>
      <c r="M14" s="85">
        <v>156600052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149142926</v>
      </c>
      <c r="M15" s="85">
        <v>156600052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149142926</v>
      </c>
      <c r="M16" s="85">
        <v>156600052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76036008</v>
      </c>
      <c r="D17" s="64">
        <v>109094953</v>
      </c>
      <c r="E17" s="65">
        <f t="shared" si="0"/>
        <v>33058945</v>
      </c>
      <c r="F17" s="63">
        <v>76796388</v>
      </c>
      <c r="G17" s="64">
        <v>114549688</v>
      </c>
      <c r="H17" s="65">
        <f t="shared" si="1"/>
        <v>37753300</v>
      </c>
      <c r="I17" s="65">
        <v>120277176</v>
      </c>
      <c r="J17" s="42">
        <f t="shared" si="2"/>
        <v>43.47801241748515</v>
      </c>
      <c r="K17" s="31">
        <f t="shared" si="3"/>
        <v>49.16025477656579</v>
      </c>
      <c r="L17" s="88">
        <v>149142926</v>
      </c>
      <c r="M17" s="85">
        <v>156600052</v>
      </c>
      <c r="N17" s="32">
        <f t="shared" si="4"/>
        <v>22.16594905748329</v>
      </c>
      <c r="O17" s="31">
        <f t="shared" si="5"/>
        <v>24.108101828727364</v>
      </c>
      <c r="P17" s="6"/>
      <c r="Q17" s="33"/>
    </row>
    <row r="18" spans="1:17" ht="16.5">
      <c r="A18" s="3"/>
      <c r="B18" s="34" t="s">
        <v>24</v>
      </c>
      <c r="C18" s="66">
        <f>SUM(C13:C17)</f>
        <v>105135276</v>
      </c>
      <c r="D18" s="67">
        <v>149142926</v>
      </c>
      <c r="E18" s="68">
        <f t="shared" si="0"/>
        <v>44007650</v>
      </c>
      <c r="F18" s="66">
        <f>SUM(F13:F17)</f>
        <v>106186716</v>
      </c>
      <c r="G18" s="67">
        <v>156600052</v>
      </c>
      <c r="H18" s="68">
        <f t="shared" si="1"/>
        <v>50413336</v>
      </c>
      <c r="I18" s="68">
        <v>164430059</v>
      </c>
      <c r="J18" s="43">
        <f t="shared" si="2"/>
        <v>41.85812000912044</v>
      </c>
      <c r="K18" s="36">
        <f t="shared" si="3"/>
        <v>47.47612309622609</v>
      </c>
      <c r="L18" s="89">
        <v>149142926</v>
      </c>
      <c r="M18" s="87">
        <v>156600052</v>
      </c>
      <c r="N18" s="37">
        <f t="shared" si="4"/>
        <v>29.50703139617899</v>
      </c>
      <c r="O18" s="36">
        <f t="shared" si="5"/>
        <v>32.19241332052687</v>
      </c>
      <c r="P18" s="6"/>
      <c r="Q18" s="38"/>
    </row>
    <row r="19" spans="1:17" ht="16.5">
      <c r="A19" s="44"/>
      <c r="B19" s="45" t="s">
        <v>25</v>
      </c>
      <c r="C19" s="72">
        <f>C11-C18</f>
        <v>9970896</v>
      </c>
      <c r="D19" s="73">
        <v>998421</v>
      </c>
      <c r="E19" s="74">
        <f t="shared" si="0"/>
        <v>-8972475</v>
      </c>
      <c r="F19" s="75">
        <f>F11-F18</f>
        <v>10070496</v>
      </c>
      <c r="G19" s="76">
        <v>2073709</v>
      </c>
      <c r="H19" s="77">
        <f t="shared" si="1"/>
        <v>-7996787</v>
      </c>
      <c r="I19" s="77">
        <v>1816542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24997500</v>
      </c>
      <c r="D22" s="64">
        <v>0</v>
      </c>
      <c r="E22" s="65">
        <f t="shared" si="0"/>
        <v>-24997500</v>
      </c>
      <c r="F22" s="63">
        <v>25247472</v>
      </c>
      <c r="G22" s="64">
        <v>0</v>
      </c>
      <c r="H22" s="65">
        <f t="shared" si="1"/>
        <v>-25247472</v>
      </c>
      <c r="I22" s="65">
        <v>0</v>
      </c>
      <c r="J22" s="30">
        <f t="shared" si="2"/>
        <v>-100</v>
      </c>
      <c r="K22" s="31">
        <f t="shared" si="3"/>
        <v>-100</v>
      </c>
      <c r="L22" s="84">
        <v>56445000</v>
      </c>
      <c r="M22" s="85">
        <v>53550000</v>
      </c>
      <c r="N22" s="32">
        <f t="shared" si="4"/>
        <v>-44.28647355833112</v>
      </c>
      <c r="O22" s="31">
        <f t="shared" si="5"/>
        <v>-47.147473389355746</v>
      </c>
      <c r="P22" s="6"/>
      <c r="Q22" s="33"/>
    </row>
    <row r="23" spans="1:17" ht="12.75">
      <c r="A23" s="7"/>
      <c r="B23" s="29" t="s">
        <v>28</v>
      </c>
      <c r="C23" s="63">
        <v>20775696</v>
      </c>
      <c r="D23" s="64">
        <v>34800000</v>
      </c>
      <c r="E23" s="65">
        <f t="shared" si="0"/>
        <v>14024304</v>
      </c>
      <c r="F23" s="63">
        <v>20983464</v>
      </c>
      <c r="G23" s="64">
        <v>30345000</v>
      </c>
      <c r="H23" s="65">
        <f t="shared" si="1"/>
        <v>9361536</v>
      </c>
      <c r="I23" s="65">
        <v>31862250</v>
      </c>
      <c r="J23" s="30">
        <f t="shared" si="2"/>
        <v>67.50341360404965</v>
      </c>
      <c r="K23" s="31">
        <f t="shared" si="3"/>
        <v>44.613873095500345</v>
      </c>
      <c r="L23" s="84">
        <v>56445000</v>
      </c>
      <c r="M23" s="85">
        <v>53550000</v>
      </c>
      <c r="N23" s="32">
        <f t="shared" si="4"/>
        <v>24.845963327132605</v>
      </c>
      <c r="O23" s="31">
        <f t="shared" si="5"/>
        <v>17.48185994397759</v>
      </c>
      <c r="P23" s="6"/>
      <c r="Q23" s="33"/>
    </row>
    <row r="24" spans="1:17" ht="12.75">
      <c r="A24" s="7"/>
      <c r="B24" s="29" t="s">
        <v>29</v>
      </c>
      <c r="C24" s="63">
        <v>21983676</v>
      </c>
      <c r="D24" s="64">
        <v>21645000</v>
      </c>
      <c r="E24" s="65">
        <f t="shared" si="0"/>
        <v>-338676</v>
      </c>
      <c r="F24" s="63">
        <v>22203516</v>
      </c>
      <c r="G24" s="64">
        <v>23205000</v>
      </c>
      <c r="H24" s="65">
        <f t="shared" si="1"/>
        <v>1001484</v>
      </c>
      <c r="I24" s="65">
        <v>24347000</v>
      </c>
      <c r="J24" s="30">
        <f t="shared" si="2"/>
        <v>-1.5405794736057792</v>
      </c>
      <c r="K24" s="31">
        <f t="shared" si="3"/>
        <v>4.510474827500293</v>
      </c>
      <c r="L24" s="84">
        <v>56445000</v>
      </c>
      <c r="M24" s="85">
        <v>53550000</v>
      </c>
      <c r="N24" s="32">
        <f t="shared" si="4"/>
        <v>-0.6000106298166357</v>
      </c>
      <c r="O24" s="31">
        <f t="shared" si="5"/>
        <v>1.8701848739495799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56445000</v>
      </c>
      <c r="M25" s="85">
        <v>53550000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67756872</v>
      </c>
      <c r="D26" s="67">
        <v>56445000</v>
      </c>
      <c r="E26" s="68">
        <f t="shared" si="0"/>
        <v>-11311872</v>
      </c>
      <c r="F26" s="66">
        <f>SUM(F22:F24)</f>
        <v>68434452</v>
      </c>
      <c r="G26" s="67">
        <v>53550000</v>
      </c>
      <c r="H26" s="68">
        <f t="shared" si="1"/>
        <v>-14884452</v>
      </c>
      <c r="I26" s="68">
        <v>56209250</v>
      </c>
      <c r="J26" s="43">
        <f t="shared" si="2"/>
        <v>-16.694796654721607</v>
      </c>
      <c r="K26" s="36">
        <f t="shared" si="3"/>
        <v>-21.74993963566772</v>
      </c>
      <c r="L26" s="89">
        <v>56445000</v>
      </c>
      <c r="M26" s="87">
        <v>53550000</v>
      </c>
      <c r="N26" s="37">
        <f t="shared" si="4"/>
        <v>-20.04052086101515</v>
      </c>
      <c r="O26" s="36">
        <f t="shared" si="5"/>
        <v>-27.79542857142857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808008</v>
      </c>
      <c r="D28" s="64">
        <v>2000000</v>
      </c>
      <c r="E28" s="65">
        <f t="shared" si="0"/>
        <v>1191992</v>
      </c>
      <c r="F28" s="63">
        <v>816084</v>
      </c>
      <c r="G28" s="64">
        <v>0</v>
      </c>
      <c r="H28" s="65">
        <f t="shared" si="1"/>
        <v>-816084</v>
      </c>
      <c r="I28" s="65">
        <v>0</v>
      </c>
      <c r="J28" s="30">
        <f t="shared" si="2"/>
        <v>147.5223017593885</v>
      </c>
      <c r="K28" s="31">
        <f t="shared" si="3"/>
        <v>-100</v>
      </c>
      <c r="L28" s="84">
        <v>56445000</v>
      </c>
      <c r="M28" s="85">
        <v>53550000</v>
      </c>
      <c r="N28" s="32">
        <f t="shared" si="4"/>
        <v>2.1117760651962088</v>
      </c>
      <c r="O28" s="31">
        <f t="shared" si="5"/>
        <v>-1.5239663865546218</v>
      </c>
      <c r="P28" s="6"/>
      <c r="Q28" s="33"/>
    </row>
    <row r="29" spans="1:17" ht="12.75">
      <c r="A29" s="7"/>
      <c r="B29" s="29" t="s">
        <v>33</v>
      </c>
      <c r="C29" s="63">
        <v>1616004</v>
      </c>
      <c r="D29" s="64">
        <v>2100000</v>
      </c>
      <c r="E29" s="65">
        <f t="shared" si="0"/>
        <v>483996</v>
      </c>
      <c r="F29" s="63">
        <v>1632156</v>
      </c>
      <c r="G29" s="64">
        <v>2205000</v>
      </c>
      <c r="H29" s="65">
        <f t="shared" si="1"/>
        <v>572844</v>
      </c>
      <c r="I29" s="65">
        <v>2315250</v>
      </c>
      <c r="J29" s="30">
        <f t="shared" si="2"/>
        <v>29.950173390659923</v>
      </c>
      <c r="K29" s="31">
        <f t="shared" si="3"/>
        <v>35.09738039746201</v>
      </c>
      <c r="L29" s="84">
        <v>56445000</v>
      </c>
      <c r="M29" s="85">
        <v>53550000</v>
      </c>
      <c r="N29" s="32">
        <f t="shared" si="4"/>
        <v>0.8574647887323943</v>
      </c>
      <c r="O29" s="31">
        <f t="shared" si="5"/>
        <v>1.069736694677871</v>
      </c>
      <c r="P29" s="6"/>
      <c r="Q29" s="33"/>
    </row>
    <row r="30" spans="1:17" ht="12.75">
      <c r="A30" s="7"/>
      <c r="B30" s="29" t="s">
        <v>34</v>
      </c>
      <c r="C30" s="63">
        <v>3333000</v>
      </c>
      <c r="D30" s="64">
        <v>3800000</v>
      </c>
      <c r="E30" s="65">
        <f t="shared" si="0"/>
        <v>467000</v>
      </c>
      <c r="F30" s="63">
        <v>3366336</v>
      </c>
      <c r="G30" s="64">
        <v>0</v>
      </c>
      <c r="H30" s="65">
        <f t="shared" si="1"/>
        <v>-3366336</v>
      </c>
      <c r="I30" s="65">
        <v>0</v>
      </c>
      <c r="J30" s="30">
        <f t="shared" si="2"/>
        <v>14.01140114011401</v>
      </c>
      <c r="K30" s="31">
        <f t="shared" si="3"/>
        <v>-100</v>
      </c>
      <c r="L30" s="84">
        <v>56445000</v>
      </c>
      <c r="M30" s="85">
        <v>53550000</v>
      </c>
      <c r="N30" s="32">
        <f t="shared" si="4"/>
        <v>0.8273540614757728</v>
      </c>
      <c r="O30" s="31">
        <f t="shared" si="5"/>
        <v>-6.286341736694679</v>
      </c>
      <c r="P30" s="6"/>
      <c r="Q30" s="33"/>
    </row>
    <row r="31" spans="1:17" ht="12.75">
      <c r="A31" s="7"/>
      <c r="B31" s="29" t="s">
        <v>35</v>
      </c>
      <c r="C31" s="63">
        <v>36309492</v>
      </c>
      <c r="D31" s="64">
        <v>17645000</v>
      </c>
      <c r="E31" s="65">
        <f t="shared" si="0"/>
        <v>-18664492</v>
      </c>
      <c r="F31" s="63">
        <v>36672600</v>
      </c>
      <c r="G31" s="64">
        <v>19005000</v>
      </c>
      <c r="H31" s="65">
        <f t="shared" si="1"/>
        <v>-17667600</v>
      </c>
      <c r="I31" s="65">
        <v>19937000</v>
      </c>
      <c r="J31" s="30">
        <f t="shared" si="2"/>
        <v>-51.40389185285215</v>
      </c>
      <c r="K31" s="31">
        <f t="shared" si="3"/>
        <v>-48.176567791757336</v>
      </c>
      <c r="L31" s="84">
        <v>56445000</v>
      </c>
      <c r="M31" s="85">
        <v>53550000</v>
      </c>
      <c r="N31" s="32">
        <f t="shared" si="4"/>
        <v>-33.066687926299934</v>
      </c>
      <c r="O31" s="31">
        <f t="shared" si="5"/>
        <v>-32.99271708683473</v>
      </c>
      <c r="P31" s="6"/>
      <c r="Q31" s="33"/>
    </row>
    <row r="32" spans="1:17" ht="12.75">
      <c r="A32" s="7"/>
      <c r="B32" s="29" t="s">
        <v>36</v>
      </c>
      <c r="C32" s="63">
        <v>49400124</v>
      </c>
      <c r="D32" s="64">
        <v>30900000</v>
      </c>
      <c r="E32" s="65">
        <f t="shared" si="0"/>
        <v>-18500124</v>
      </c>
      <c r="F32" s="63">
        <v>49894140</v>
      </c>
      <c r="G32" s="64">
        <v>32340000</v>
      </c>
      <c r="H32" s="65">
        <f t="shared" si="1"/>
        <v>-17554140</v>
      </c>
      <c r="I32" s="65">
        <v>33957000</v>
      </c>
      <c r="J32" s="30">
        <f t="shared" si="2"/>
        <v>-37.44954972177803</v>
      </c>
      <c r="K32" s="31">
        <f t="shared" si="3"/>
        <v>-35.18276895843881</v>
      </c>
      <c r="L32" s="84">
        <v>56445000</v>
      </c>
      <c r="M32" s="85">
        <v>53550000</v>
      </c>
      <c r="N32" s="32">
        <f t="shared" si="4"/>
        <v>-32.775487642838165</v>
      </c>
      <c r="O32" s="31">
        <f t="shared" si="5"/>
        <v>-32.78084033613445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91466628</v>
      </c>
      <c r="D33" s="82">
        <v>56445000</v>
      </c>
      <c r="E33" s="83">
        <f t="shared" si="0"/>
        <v>-35021628</v>
      </c>
      <c r="F33" s="81">
        <f>SUM(F28:F32)</f>
        <v>92381316</v>
      </c>
      <c r="G33" s="82">
        <v>53550000</v>
      </c>
      <c r="H33" s="83">
        <f t="shared" si="1"/>
        <v>-38831316</v>
      </c>
      <c r="I33" s="83">
        <v>56209250</v>
      </c>
      <c r="J33" s="58">
        <f t="shared" si="2"/>
        <v>-38.28896808134219</v>
      </c>
      <c r="K33" s="59">
        <f t="shared" si="3"/>
        <v>-42.03373331464557</v>
      </c>
      <c r="L33" s="96">
        <v>56445000</v>
      </c>
      <c r="M33" s="97">
        <v>53550000</v>
      </c>
      <c r="N33" s="60">
        <f t="shared" si="4"/>
        <v>-62.04558065373372</v>
      </c>
      <c r="O33" s="59">
        <f t="shared" si="5"/>
        <v>-72.51412885154062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224340074</v>
      </c>
      <c r="M8" s="85">
        <v>236541136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31016665</v>
      </c>
      <c r="D9" s="64">
        <v>29502984</v>
      </c>
      <c r="E9" s="65">
        <f>($D9-$C9)</f>
        <v>-1513681</v>
      </c>
      <c r="F9" s="63">
        <v>32691565</v>
      </c>
      <c r="G9" s="64">
        <v>30860122</v>
      </c>
      <c r="H9" s="65">
        <f>($G9-$F9)</f>
        <v>-1831443</v>
      </c>
      <c r="I9" s="65">
        <v>32279688</v>
      </c>
      <c r="J9" s="30">
        <f>IF($C9=0,0,($E9/$C9)*100)</f>
        <v>-4.880218424514692</v>
      </c>
      <c r="K9" s="31">
        <f>IF($F9=0,0,($H9/$F9)*100)</f>
        <v>-5.602188209710976</v>
      </c>
      <c r="L9" s="84">
        <v>224340074</v>
      </c>
      <c r="M9" s="85">
        <v>236541136</v>
      </c>
      <c r="N9" s="32">
        <f>IF($L9=0,0,($E9/$L9)*100)</f>
        <v>-0.6747260857193085</v>
      </c>
      <c r="O9" s="31">
        <f>IF($M9=0,0,($H9/$M9)*100)</f>
        <v>-0.7742598310680304</v>
      </c>
      <c r="P9" s="6"/>
      <c r="Q9" s="33"/>
    </row>
    <row r="10" spans="1:17" ht="12.75">
      <c r="A10" s="3"/>
      <c r="B10" s="29" t="s">
        <v>17</v>
      </c>
      <c r="C10" s="63">
        <v>191076552</v>
      </c>
      <c r="D10" s="64">
        <v>194837090</v>
      </c>
      <c r="E10" s="65">
        <f aca="true" t="shared" si="0" ref="E10:E33">($D10-$C10)</f>
        <v>3760538</v>
      </c>
      <c r="F10" s="63">
        <v>205736703</v>
      </c>
      <c r="G10" s="64">
        <v>205681014</v>
      </c>
      <c r="H10" s="65">
        <f aca="true" t="shared" si="1" ref="H10:H33">($G10-$F10)</f>
        <v>-55689</v>
      </c>
      <c r="I10" s="65">
        <v>219288434</v>
      </c>
      <c r="J10" s="30">
        <f aca="true" t="shared" si="2" ref="J10:J33">IF($C10=0,0,($E10/$C10)*100)</f>
        <v>1.9680792649011167</v>
      </c>
      <c r="K10" s="31">
        <f aca="true" t="shared" si="3" ref="K10:K33">IF($F10=0,0,($H10/$F10)*100)</f>
        <v>-0.02706809197773525</v>
      </c>
      <c r="L10" s="84">
        <v>224340074</v>
      </c>
      <c r="M10" s="85">
        <v>236541136</v>
      </c>
      <c r="N10" s="32">
        <f aca="true" t="shared" si="4" ref="N10:N33">IF($L10=0,0,($E10/$L10)*100)</f>
        <v>1.6762667199619448</v>
      </c>
      <c r="O10" s="31">
        <f aca="true" t="shared" si="5" ref="O10:O33">IF($M10=0,0,($H10/$M10)*100)</f>
        <v>-0.02354305087974212</v>
      </c>
      <c r="P10" s="6"/>
      <c r="Q10" s="33"/>
    </row>
    <row r="11" spans="1:17" ht="16.5">
      <c r="A11" s="7"/>
      <c r="B11" s="34" t="s">
        <v>18</v>
      </c>
      <c r="C11" s="66">
        <f>SUM(C8:C10)</f>
        <v>222093217</v>
      </c>
      <c r="D11" s="67">
        <v>224340074</v>
      </c>
      <c r="E11" s="68">
        <f t="shared" si="0"/>
        <v>2246857</v>
      </c>
      <c r="F11" s="66">
        <f>SUM(F8:F10)</f>
        <v>238428268</v>
      </c>
      <c r="G11" s="67">
        <v>236541136</v>
      </c>
      <c r="H11" s="68">
        <f t="shared" si="1"/>
        <v>-1887132</v>
      </c>
      <c r="I11" s="68">
        <v>251568122</v>
      </c>
      <c r="J11" s="35">
        <f t="shared" si="2"/>
        <v>1.011672949921744</v>
      </c>
      <c r="K11" s="36">
        <f t="shared" si="3"/>
        <v>-0.7914883649618257</v>
      </c>
      <c r="L11" s="86">
        <v>224340074</v>
      </c>
      <c r="M11" s="87">
        <v>236541136</v>
      </c>
      <c r="N11" s="37">
        <f t="shared" si="4"/>
        <v>1.0015406342426365</v>
      </c>
      <c r="O11" s="36">
        <f t="shared" si="5"/>
        <v>-0.7978028819477725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101074207</v>
      </c>
      <c r="D13" s="64">
        <v>100024992</v>
      </c>
      <c r="E13" s="65">
        <f t="shared" si="0"/>
        <v>-1049215</v>
      </c>
      <c r="F13" s="63">
        <v>106244313</v>
      </c>
      <c r="G13" s="64">
        <v>107028687</v>
      </c>
      <c r="H13" s="65">
        <f t="shared" si="1"/>
        <v>784374</v>
      </c>
      <c r="I13" s="65">
        <v>112319540</v>
      </c>
      <c r="J13" s="30">
        <f t="shared" si="2"/>
        <v>-1.0380640433815127</v>
      </c>
      <c r="K13" s="31">
        <f t="shared" si="3"/>
        <v>0.7382738688328664</v>
      </c>
      <c r="L13" s="84">
        <v>276332829</v>
      </c>
      <c r="M13" s="85">
        <v>285400228</v>
      </c>
      <c r="N13" s="32">
        <f t="shared" si="4"/>
        <v>-0.37969249031934604</v>
      </c>
      <c r="O13" s="31">
        <f t="shared" si="5"/>
        <v>0.27483299697994634</v>
      </c>
      <c r="P13" s="6"/>
      <c r="Q13" s="33"/>
    </row>
    <row r="14" spans="1:17" ht="12.75">
      <c r="A14" s="3"/>
      <c r="B14" s="29" t="s">
        <v>21</v>
      </c>
      <c r="C14" s="63">
        <v>13000004</v>
      </c>
      <c r="D14" s="64">
        <v>23500003</v>
      </c>
      <c r="E14" s="65">
        <f t="shared" si="0"/>
        <v>10499999</v>
      </c>
      <c r="F14" s="63">
        <v>13000004</v>
      </c>
      <c r="G14" s="64">
        <v>24512003</v>
      </c>
      <c r="H14" s="65">
        <f t="shared" si="1"/>
        <v>11511999</v>
      </c>
      <c r="I14" s="65">
        <v>25570555</v>
      </c>
      <c r="J14" s="30">
        <f t="shared" si="2"/>
        <v>80.76919822486208</v>
      </c>
      <c r="K14" s="31">
        <f t="shared" si="3"/>
        <v>88.55381121421193</v>
      </c>
      <c r="L14" s="84">
        <v>276332829</v>
      </c>
      <c r="M14" s="85">
        <v>285400228</v>
      </c>
      <c r="N14" s="32">
        <f t="shared" si="4"/>
        <v>3.7997653185101647</v>
      </c>
      <c r="O14" s="31">
        <f t="shared" si="5"/>
        <v>4.03363342793125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276332829</v>
      </c>
      <c r="M15" s="85">
        <v>285400228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19015835</v>
      </c>
      <c r="D16" s="64">
        <v>20000000</v>
      </c>
      <c r="E16" s="65">
        <f t="shared" si="0"/>
        <v>984165</v>
      </c>
      <c r="F16" s="63">
        <v>20042691</v>
      </c>
      <c r="G16" s="64">
        <v>20920000</v>
      </c>
      <c r="H16" s="65">
        <f t="shared" si="1"/>
        <v>877309</v>
      </c>
      <c r="I16" s="65">
        <v>21882320</v>
      </c>
      <c r="J16" s="30">
        <f t="shared" si="2"/>
        <v>5.175502416801576</v>
      </c>
      <c r="K16" s="31">
        <f t="shared" si="3"/>
        <v>4.377201644230308</v>
      </c>
      <c r="L16" s="84">
        <v>276332829</v>
      </c>
      <c r="M16" s="85">
        <v>285400228</v>
      </c>
      <c r="N16" s="32">
        <f t="shared" si="4"/>
        <v>0.35615203722319944</v>
      </c>
      <c r="O16" s="31">
        <f t="shared" si="5"/>
        <v>0.30739604034233636</v>
      </c>
      <c r="P16" s="6"/>
      <c r="Q16" s="33"/>
    </row>
    <row r="17" spans="1:17" ht="12.75">
      <c r="A17" s="3"/>
      <c r="B17" s="29" t="s">
        <v>23</v>
      </c>
      <c r="C17" s="63">
        <v>134600540</v>
      </c>
      <c r="D17" s="64">
        <v>132807834</v>
      </c>
      <c r="E17" s="65">
        <f t="shared" si="0"/>
        <v>-1792706</v>
      </c>
      <c r="F17" s="63">
        <v>141728921</v>
      </c>
      <c r="G17" s="64">
        <v>132939538</v>
      </c>
      <c r="H17" s="65">
        <f t="shared" si="1"/>
        <v>-8789383</v>
      </c>
      <c r="I17" s="65">
        <v>138798408</v>
      </c>
      <c r="J17" s="42">
        <f t="shared" si="2"/>
        <v>-1.331871328302249</v>
      </c>
      <c r="K17" s="31">
        <f t="shared" si="3"/>
        <v>-6.201545131356783</v>
      </c>
      <c r="L17" s="88">
        <v>276332829</v>
      </c>
      <c r="M17" s="85">
        <v>285400228</v>
      </c>
      <c r="N17" s="32">
        <f t="shared" si="4"/>
        <v>-0.6487488317937062</v>
      </c>
      <c r="O17" s="31">
        <f t="shared" si="5"/>
        <v>-3.079669228575389</v>
      </c>
      <c r="P17" s="6"/>
      <c r="Q17" s="33"/>
    </row>
    <row r="18" spans="1:17" ht="16.5">
      <c r="A18" s="3"/>
      <c r="B18" s="34" t="s">
        <v>24</v>
      </c>
      <c r="C18" s="66">
        <f>SUM(C13:C17)</f>
        <v>267690586</v>
      </c>
      <c r="D18" s="67">
        <v>276332829</v>
      </c>
      <c r="E18" s="68">
        <f t="shared" si="0"/>
        <v>8642243</v>
      </c>
      <c r="F18" s="66">
        <f>SUM(F13:F17)</f>
        <v>281015929</v>
      </c>
      <c r="G18" s="67">
        <v>285400228</v>
      </c>
      <c r="H18" s="68">
        <f t="shared" si="1"/>
        <v>4384299</v>
      </c>
      <c r="I18" s="68">
        <v>298570823</v>
      </c>
      <c r="J18" s="43">
        <f t="shared" si="2"/>
        <v>3.2284448732911364</v>
      </c>
      <c r="K18" s="36">
        <f t="shared" si="3"/>
        <v>1.5601603139016365</v>
      </c>
      <c r="L18" s="89">
        <v>276332829</v>
      </c>
      <c r="M18" s="87">
        <v>285400228</v>
      </c>
      <c r="N18" s="37">
        <f t="shared" si="4"/>
        <v>3.127476033620312</v>
      </c>
      <c r="O18" s="36">
        <f t="shared" si="5"/>
        <v>1.5361932366781432</v>
      </c>
      <c r="P18" s="6"/>
      <c r="Q18" s="38"/>
    </row>
    <row r="19" spans="1:17" ht="16.5">
      <c r="A19" s="44"/>
      <c r="B19" s="45" t="s">
        <v>25</v>
      </c>
      <c r="C19" s="72">
        <f>C11-C18</f>
        <v>-45597369</v>
      </c>
      <c r="D19" s="73">
        <v>-51992755</v>
      </c>
      <c r="E19" s="74">
        <f t="shared" si="0"/>
        <v>-6395386</v>
      </c>
      <c r="F19" s="75">
        <f>F11-F18</f>
        <v>-42587661</v>
      </c>
      <c r="G19" s="76">
        <v>-48859092</v>
      </c>
      <c r="H19" s="77">
        <f t="shared" si="1"/>
        <v>-6271431</v>
      </c>
      <c r="I19" s="77">
        <v>-47002701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91017800</v>
      </c>
      <c r="M22" s="85">
        <v>99355202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250800</v>
      </c>
      <c r="D23" s="64">
        <v>238800</v>
      </c>
      <c r="E23" s="65">
        <f t="shared" si="0"/>
        <v>-12000</v>
      </c>
      <c r="F23" s="63">
        <v>272183</v>
      </c>
      <c r="G23" s="64">
        <v>222183</v>
      </c>
      <c r="H23" s="65">
        <f t="shared" si="1"/>
        <v>-50000</v>
      </c>
      <c r="I23" s="65">
        <v>234404</v>
      </c>
      <c r="J23" s="30">
        <f t="shared" si="2"/>
        <v>-4.784688995215311</v>
      </c>
      <c r="K23" s="31">
        <f t="shared" si="3"/>
        <v>-18.369993717462147</v>
      </c>
      <c r="L23" s="84">
        <v>91017800</v>
      </c>
      <c r="M23" s="85">
        <v>99355202</v>
      </c>
      <c r="N23" s="32">
        <f t="shared" si="4"/>
        <v>-0.01318423429263287</v>
      </c>
      <c r="O23" s="31">
        <f t="shared" si="5"/>
        <v>-0.05032449131349962</v>
      </c>
      <c r="P23" s="6"/>
      <c r="Q23" s="33"/>
    </row>
    <row r="24" spans="1:17" ht="12.75">
      <c r="A24" s="7"/>
      <c r="B24" s="29" t="s">
        <v>29</v>
      </c>
      <c r="C24" s="63">
        <v>93214000</v>
      </c>
      <c r="D24" s="64">
        <v>90779000</v>
      </c>
      <c r="E24" s="65">
        <f t="shared" si="0"/>
        <v>-2435000</v>
      </c>
      <c r="F24" s="63">
        <v>111343001</v>
      </c>
      <c r="G24" s="64">
        <v>99133019</v>
      </c>
      <c r="H24" s="65">
        <f t="shared" si="1"/>
        <v>-12209982</v>
      </c>
      <c r="I24" s="65">
        <v>106707021</v>
      </c>
      <c r="J24" s="30">
        <f t="shared" si="2"/>
        <v>-2.612268543351857</v>
      </c>
      <c r="K24" s="31">
        <f t="shared" si="3"/>
        <v>-10.96609745591463</v>
      </c>
      <c r="L24" s="84">
        <v>91017800</v>
      </c>
      <c r="M24" s="85">
        <v>99355202</v>
      </c>
      <c r="N24" s="32">
        <f t="shared" si="4"/>
        <v>-2.6753008752134195</v>
      </c>
      <c r="O24" s="31">
        <f t="shared" si="5"/>
        <v>-12.289222661939734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91017800</v>
      </c>
      <c r="M25" s="85">
        <v>99355202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93464800</v>
      </c>
      <c r="D26" s="67">
        <v>91017800</v>
      </c>
      <c r="E26" s="68">
        <f t="shared" si="0"/>
        <v>-2447000</v>
      </c>
      <c r="F26" s="66">
        <f>SUM(F22:F24)</f>
        <v>111615184</v>
      </c>
      <c r="G26" s="67">
        <v>99355202</v>
      </c>
      <c r="H26" s="68">
        <f t="shared" si="1"/>
        <v>-12259982</v>
      </c>
      <c r="I26" s="68">
        <v>106941425</v>
      </c>
      <c r="J26" s="43">
        <f t="shared" si="2"/>
        <v>-2.6180979363353907</v>
      </c>
      <c r="K26" s="36">
        <f t="shared" si="3"/>
        <v>-10.984152478752353</v>
      </c>
      <c r="L26" s="89">
        <v>91017800</v>
      </c>
      <c r="M26" s="87">
        <v>99355202</v>
      </c>
      <c r="N26" s="37">
        <f t="shared" si="4"/>
        <v>-2.6884851095060527</v>
      </c>
      <c r="O26" s="36">
        <f t="shared" si="5"/>
        <v>-12.339547153253234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85214000</v>
      </c>
      <c r="D28" s="64">
        <v>72779000</v>
      </c>
      <c r="E28" s="65">
        <f t="shared" si="0"/>
        <v>-12435000</v>
      </c>
      <c r="F28" s="63">
        <v>109343000</v>
      </c>
      <c r="G28" s="64">
        <v>72133009</v>
      </c>
      <c r="H28" s="65">
        <f t="shared" si="1"/>
        <v>-37209991</v>
      </c>
      <c r="I28" s="65">
        <v>79207011</v>
      </c>
      <c r="J28" s="30">
        <f t="shared" si="2"/>
        <v>-14.592672565540873</v>
      </c>
      <c r="K28" s="31">
        <f t="shared" si="3"/>
        <v>-34.03051955772203</v>
      </c>
      <c r="L28" s="84">
        <v>92317800</v>
      </c>
      <c r="M28" s="85">
        <v>99355201</v>
      </c>
      <c r="N28" s="32">
        <f t="shared" si="4"/>
        <v>-13.46977505963097</v>
      </c>
      <c r="O28" s="31">
        <f t="shared" si="5"/>
        <v>-37.451477754043296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92317800</v>
      </c>
      <c r="M29" s="85">
        <v>99355201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92317800</v>
      </c>
      <c r="M30" s="85">
        <v>99355201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92317800</v>
      </c>
      <c r="M31" s="85">
        <v>99355201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8250800</v>
      </c>
      <c r="D32" s="64">
        <v>19538800</v>
      </c>
      <c r="E32" s="65">
        <f t="shared" si="0"/>
        <v>11288000</v>
      </c>
      <c r="F32" s="63">
        <v>2272184</v>
      </c>
      <c r="G32" s="64">
        <v>27222192</v>
      </c>
      <c r="H32" s="65">
        <f t="shared" si="1"/>
        <v>24950008</v>
      </c>
      <c r="I32" s="65">
        <v>27734413</v>
      </c>
      <c r="J32" s="30">
        <f t="shared" si="2"/>
        <v>136.81097590536675</v>
      </c>
      <c r="K32" s="31">
        <f t="shared" si="3"/>
        <v>1098.0628329395859</v>
      </c>
      <c r="L32" s="84">
        <v>92317800</v>
      </c>
      <c r="M32" s="85">
        <v>99355201</v>
      </c>
      <c r="N32" s="32">
        <f t="shared" si="4"/>
        <v>12.227327774275382</v>
      </c>
      <c r="O32" s="31">
        <f t="shared" si="5"/>
        <v>25.111929470103934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93464800</v>
      </c>
      <c r="D33" s="82">
        <v>92317800</v>
      </c>
      <c r="E33" s="83">
        <f t="shared" si="0"/>
        <v>-1147000</v>
      </c>
      <c r="F33" s="81">
        <f>SUM(F28:F32)</f>
        <v>111615184</v>
      </c>
      <c r="G33" s="82">
        <v>99355201</v>
      </c>
      <c r="H33" s="83">
        <f t="shared" si="1"/>
        <v>-12259983</v>
      </c>
      <c r="I33" s="83">
        <v>106941424</v>
      </c>
      <c r="J33" s="58">
        <f t="shared" si="2"/>
        <v>-1.2271999726100093</v>
      </c>
      <c r="K33" s="59">
        <f t="shared" si="3"/>
        <v>-10.984153374687802</v>
      </c>
      <c r="L33" s="96">
        <v>92317800</v>
      </c>
      <c r="M33" s="97">
        <v>99355201</v>
      </c>
      <c r="N33" s="60">
        <f t="shared" si="4"/>
        <v>-1.2424472853555868</v>
      </c>
      <c r="O33" s="59">
        <f t="shared" si="5"/>
        <v>-12.339548283939358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22620734</v>
      </c>
      <c r="D8" s="64">
        <v>27505020</v>
      </c>
      <c r="E8" s="65">
        <f>($D8-$C8)</f>
        <v>4884286</v>
      </c>
      <c r="F8" s="63">
        <v>22977978</v>
      </c>
      <c r="G8" s="64">
        <v>27477995</v>
      </c>
      <c r="H8" s="65">
        <f>($G8-$F8)</f>
        <v>4500017</v>
      </c>
      <c r="I8" s="65">
        <v>29126675</v>
      </c>
      <c r="J8" s="30">
        <f>IF($C8=0,0,($E8/$C8)*100)</f>
        <v>21.592075659437047</v>
      </c>
      <c r="K8" s="31">
        <f>IF($F8=0,0,($H8/$F8)*100)</f>
        <v>19.584042599396692</v>
      </c>
      <c r="L8" s="84">
        <v>159863000</v>
      </c>
      <c r="M8" s="85">
        <v>166874756</v>
      </c>
      <c r="N8" s="32">
        <f>IF($L8=0,0,($E8/$L8)*100)</f>
        <v>3.0552948462120693</v>
      </c>
      <c r="O8" s="31">
        <f>IF($M8=0,0,($H8/$M8)*100)</f>
        <v>2.6966433437062225</v>
      </c>
      <c r="P8" s="6"/>
      <c r="Q8" s="33"/>
    </row>
    <row r="9" spans="1:17" ht="12.75">
      <c r="A9" s="3"/>
      <c r="B9" s="29" t="s">
        <v>16</v>
      </c>
      <c r="C9" s="63">
        <v>16203432</v>
      </c>
      <c r="D9" s="64">
        <v>32250110</v>
      </c>
      <c r="E9" s="65">
        <f>($D9-$C9)</f>
        <v>16046678</v>
      </c>
      <c r="F9" s="63">
        <v>22055018</v>
      </c>
      <c r="G9" s="64">
        <v>34025117</v>
      </c>
      <c r="H9" s="65">
        <f>($G9-$F9)</f>
        <v>11970099</v>
      </c>
      <c r="I9" s="65">
        <v>35903422</v>
      </c>
      <c r="J9" s="30">
        <f>IF($C9=0,0,($E9/$C9)*100)</f>
        <v>99.03258766414423</v>
      </c>
      <c r="K9" s="31">
        <f>IF($F9=0,0,($H9/$F9)*100)</f>
        <v>54.27381197331147</v>
      </c>
      <c r="L9" s="84">
        <v>159863000</v>
      </c>
      <c r="M9" s="85">
        <v>166874756</v>
      </c>
      <c r="N9" s="32">
        <f>IF($L9=0,0,($E9/$L9)*100)</f>
        <v>10.037768589354634</v>
      </c>
      <c r="O9" s="31">
        <f>IF($M9=0,0,($H9/$M9)*100)</f>
        <v>7.173103522021029</v>
      </c>
      <c r="P9" s="6"/>
      <c r="Q9" s="33"/>
    </row>
    <row r="10" spans="1:17" ht="12.75">
      <c r="A10" s="3"/>
      <c r="B10" s="29" t="s">
        <v>17</v>
      </c>
      <c r="C10" s="63">
        <v>86321576</v>
      </c>
      <c r="D10" s="64">
        <v>100107870</v>
      </c>
      <c r="E10" s="65">
        <f aca="true" t="shared" si="0" ref="E10:E33">($D10-$C10)</f>
        <v>13786294</v>
      </c>
      <c r="F10" s="63">
        <v>93389627</v>
      </c>
      <c r="G10" s="64">
        <v>105371644</v>
      </c>
      <c r="H10" s="65">
        <f aca="true" t="shared" si="1" ref="H10:H33">($G10-$F10)</f>
        <v>11982017</v>
      </c>
      <c r="I10" s="65">
        <v>110875636</v>
      </c>
      <c r="J10" s="30">
        <f aca="true" t="shared" si="2" ref="J10:J33">IF($C10=0,0,($E10/$C10)*100)</f>
        <v>15.97085530505143</v>
      </c>
      <c r="K10" s="31">
        <f aca="true" t="shared" si="3" ref="K10:K33">IF($F10=0,0,($H10/$F10)*100)</f>
        <v>12.830136905889988</v>
      </c>
      <c r="L10" s="84">
        <v>159863000</v>
      </c>
      <c r="M10" s="85">
        <v>166874756</v>
      </c>
      <c r="N10" s="32">
        <f aca="true" t="shared" si="4" ref="N10:N33">IF($L10=0,0,($E10/$L10)*100)</f>
        <v>8.623817894071799</v>
      </c>
      <c r="O10" s="31">
        <f aca="true" t="shared" si="5" ref="O10:O33">IF($M10=0,0,($H10/$M10)*100)</f>
        <v>7.180245405122869</v>
      </c>
      <c r="P10" s="6"/>
      <c r="Q10" s="33"/>
    </row>
    <row r="11" spans="1:17" ht="16.5">
      <c r="A11" s="7"/>
      <c r="B11" s="34" t="s">
        <v>18</v>
      </c>
      <c r="C11" s="66">
        <f>SUM(C8:C10)</f>
        <v>125145742</v>
      </c>
      <c r="D11" s="67">
        <v>159863000</v>
      </c>
      <c r="E11" s="68">
        <f t="shared" si="0"/>
        <v>34717258</v>
      </c>
      <c r="F11" s="66">
        <f>SUM(F8:F10)</f>
        <v>138422623</v>
      </c>
      <c r="G11" s="67">
        <v>166874756</v>
      </c>
      <c r="H11" s="68">
        <f t="shared" si="1"/>
        <v>28452133</v>
      </c>
      <c r="I11" s="68">
        <v>175905733</v>
      </c>
      <c r="J11" s="35">
        <f t="shared" si="2"/>
        <v>27.741461631191576</v>
      </c>
      <c r="K11" s="36">
        <f t="shared" si="3"/>
        <v>20.554539701216328</v>
      </c>
      <c r="L11" s="86">
        <v>159863000</v>
      </c>
      <c r="M11" s="87">
        <v>166874756</v>
      </c>
      <c r="N11" s="37">
        <f t="shared" si="4"/>
        <v>21.7168813296385</v>
      </c>
      <c r="O11" s="36">
        <f t="shared" si="5"/>
        <v>17.049992270850122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57123818</v>
      </c>
      <c r="D13" s="64">
        <v>66365044</v>
      </c>
      <c r="E13" s="65">
        <f t="shared" si="0"/>
        <v>9241226</v>
      </c>
      <c r="F13" s="63">
        <v>61285163</v>
      </c>
      <c r="G13" s="64">
        <v>71177812</v>
      </c>
      <c r="H13" s="65">
        <f t="shared" si="1"/>
        <v>9892649</v>
      </c>
      <c r="I13" s="65">
        <v>76411939</v>
      </c>
      <c r="J13" s="30">
        <f t="shared" si="2"/>
        <v>16.177535612202952</v>
      </c>
      <c r="K13" s="31">
        <f t="shared" si="3"/>
        <v>16.14199671786791</v>
      </c>
      <c r="L13" s="84">
        <v>153076949</v>
      </c>
      <c r="M13" s="85">
        <v>160120518</v>
      </c>
      <c r="N13" s="32">
        <f t="shared" si="4"/>
        <v>6.036980786702249</v>
      </c>
      <c r="O13" s="31">
        <f t="shared" si="5"/>
        <v>6.178251933958895</v>
      </c>
      <c r="P13" s="6"/>
      <c r="Q13" s="33"/>
    </row>
    <row r="14" spans="1:17" ht="12.75">
      <c r="A14" s="3"/>
      <c r="B14" s="29" t="s">
        <v>21</v>
      </c>
      <c r="C14" s="63">
        <v>11660000</v>
      </c>
      <c r="D14" s="64">
        <v>11000000</v>
      </c>
      <c r="E14" s="65">
        <f t="shared" si="0"/>
        <v>-660000</v>
      </c>
      <c r="F14" s="63">
        <v>12359600</v>
      </c>
      <c r="G14" s="64">
        <v>11660000</v>
      </c>
      <c r="H14" s="65">
        <f t="shared" si="1"/>
        <v>-699600</v>
      </c>
      <c r="I14" s="65">
        <v>12359600</v>
      </c>
      <c r="J14" s="30">
        <f t="shared" si="2"/>
        <v>-5.660377358490567</v>
      </c>
      <c r="K14" s="31">
        <f t="shared" si="3"/>
        <v>-5.660377358490567</v>
      </c>
      <c r="L14" s="84">
        <v>153076949</v>
      </c>
      <c r="M14" s="85">
        <v>160120518</v>
      </c>
      <c r="N14" s="32">
        <f t="shared" si="4"/>
        <v>-0.43115570587966184</v>
      </c>
      <c r="O14" s="31">
        <f t="shared" si="5"/>
        <v>-0.43692089479750496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153076949</v>
      </c>
      <c r="M15" s="85">
        <v>160120518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11809503</v>
      </c>
      <c r="D16" s="64">
        <v>26814000</v>
      </c>
      <c r="E16" s="65">
        <f t="shared" si="0"/>
        <v>15004497</v>
      </c>
      <c r="F16" s="63">
        <v>19408717</v>
      </c>
      <c r="G16" s="64">
        <v>28422840</v>
      </c>
      <c r="H16" s="65">
        <f t="shared" si="1"/>
        <v>9014123</v>
      </c>
      <c r="I16" s="65">
        <v>30128210</v>
      </c>
      <c r="J16" s="30">
        <f t="shared" si="2"/>
        <v>127.05443234994733</v>
      </c>
      <c r="K16" s="31">
        <f t="shared" si="3"/>
        <v>46.44368301109238</v>
      </c>
      <c r="L16" s="84">
        <v>153076949</v>
      </c>
      <c r="M16" s="85">
        <v>160120518</v>
      </c>
      <c r="N16" s="32">
        <f t="shared" si="4"/>
        <v>9.801931053642832</v>
      </c>
      <c r="O16" s="31">
        <f t="shared" si="5"/>
        <v>5.629586459369311</v>
      </c>
      <c r="P16" s="6"/>
      <c r="Q16" s="33"/>
    </row>
    <row r="17" spans="1:17" ht="12.75">
      <c r="A17" s="3"/>
      <c r="B17" s="29" t="s">
        <v>23</v>
      </c>
      <c r="C17" s="63">
        <v>49158062</v>
      </c>
      <c r="D17" s="64">
        <v>48897905</v>
      </c>
      <c r="E17" s="65">
        <f t="shared" si="0"/>
        <v>-260157</v>
      </c>
      <c r="F17" s="63">
        <v>52260763</v>
      </c>
      <c r="G17" s="64">
        <v>48859866</v>
      </c>
      <c r="H17" s="65">
        <f t="shared" si="1"/>
        <v>-3400897</v>
      </c>
      <c r="I17" s="65">
        <v>52663961</v>
      </c>
      <c r="J17" s="42">
        <f t="shared" si="2"/>
        <v>-0.5292255012005965</v>
      </c>
      <c r="K17" s="31">
        <f t="shared" si="3"/>
        <v>-6.5075532862005865</v>
      </c>
      <c r="L17" s="88">
        <v>153076949</v>
      </c>
      <c r="M17" s="85">
        <v>160120518</v>
      </c>
      <c r="N17" s="32">
        <f t="shared" si="4"/>
        <v>-0.16995178026444727</v>
      </c>
      <c r="O17" s="31">
        <f t="shared" si="5"/>
        <v>-2.123960778093411</v>
      </c>
      <c r="P17" s="6"/>
      <c r="Q17" s="33"/>
    </row>
    <row r="18" spans="1:17" ht="16.5">
      <c r="A18" s="3"/>
      <c r="B18" s="34" t="s">
        <v>24</v>
      </c>
      <c r="C18" s="66">
        <f>SUM(C13:C17)</f>
        <v>129751383</v>
      </c>
      <c r="D18" s="67">
        <v>153076949</v>
      </c>
      <c r="E18" s="68">
        <f t="shared" si="0"/>
        <v>23325566</v>
      </c>
      <c r="F18" s="66">
        <f>SUM(F13:F17)</f>
        <v>145314243</v>
      </c>
      <c r="G18" s="67">
        <v>160120518</v>
      </c>
      <c r="H18" s="68">
        <f t="shared" si="1"/>
        <v>14806275</v>
      </c>
      <c r="I18" s="68">
        <v>171563710</v>
      </c>
      <c r="J18" s="43">
        <f t="shared" si="2"/>
        <v>17.977123218794517</v>
      </c>
      <c r="K18" s="36">
        <f t="shared" si="3"/>
        <v>10.189142299010566</v>
      </c>
      <c r="L18" s="89">
        <v>153076949</v>
      </c>
      <c r="M18" s="87">
        <v>160120518</v>
      </c>
      <c r="N18" s="37">
        <f t="shared" si="4"/>
        <v>15.237804354200971</v>
      </c>
      <c r="O18" s="36">
        <f t="shared" si="5"/>
        <v>9.24695672043729</v>
      </c>
      <c r="P18" s="6"/>
      <c r="Q18" s="38"/>
    </row>
    <row r="19" spans="1:17" ht="16.5">
      <c r="A19" s="44"/>
      <c r="B19" s="45" t="s">
        <v>25</v>
      </c>
      <c r="C19" s="72">
        <f>C11-C18</f>
        <v>-4605641</v>
      </c>
      <c r="D19" s="73">
        <v>6786051</v>
      </c>
      <c r="E19" s="74">
        <f t="shared" si="0"/>
        <v>11391692</v>
      </c>
      <c r="F19" s="75">
        <f>F11-F18</f>
        <v>-6891620</v>
      </c>
      <c r="G19" s="76">
        <v>6754238</v>
      </c>
      <c r="H19" s="77">
        <f t="shared" si="1"/>
        <v>13645858</v>
      </c>
      <c r="I19" s="77">
        <v>4342023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36052000</v>
      </c>
      <c r="M22" s="85">
        <v>40227000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1192000</v>
      </c>
      <c r="D23" s="64">
        <v>2100000</v>
      </c>
      <c r="E23" s="65">
        <f t="shared" si="0"/>
        <v>908000</v>
      </c>
      <c r="F23" s="63">
        <v>2192000</v>
      </c>
      <c r="G23" s="64">
        <v>1060000</v>
      </c>
      <c r="H23" s="65">
        <f t="shared" si="1"/>
        <v>-1132000</v>
      </c>
      <c r="I23" s="65">
        <v>2060000</v>
      </c>
      <c r="J23" s="30">
        <f t="shared" si="2"/>
        <v>76.1744966442953</v>
      </c>
      <c r="K23" s="31">
        <f t="shared" si="3"/>
        <v>-51.64233576642335</v>
      </c>
      <c r="L23" s="84">
        <v>36052000</v>
      </c>
      <c r="M23" s="85">
        <v>40227000</v>
      </c>
      <c r="N23" s="32">
        <f t="shared" si="4"/>
        <v>2.518584267169644</v>
      </c>
      <c r="O23" s="31">
        <f t="shared" si="5"/>
        <v>-2.81403037760708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33952000</v>
      </c>
      <c r="E24" s="65">
        <f t="shared" si="0"/>
        <v>33952000</v>
      </c>
      <c r="F24" s="63">
        <v>0</v>
      </c>
      <c r="G24" s="64">
        <v>39167000</v>
      </c>
      <c r="H24" s="65">
        <f t="shared" si="1"/>
        <v>39167000</v>
      </c>
      <c r="I24" s="65">
        <v>40055000</v>
      </c>
      <c r="J24" s="30">
        <f t="shared" si="2"/>
        <v>0</v>
      </c>
      <c r="K24" s="31">
        <f t="shared" si="3"/>
        <v>0</v>
      </c>
      <c r="L24" s="84">
        <v>36052000</v>
      </c>
      <c r="M24" s="85">
        <v>40227000</v>
      </c>
      <c r="N24" s="32">
        <f t="shared" si="4"/>
        <v>94.17508043936536</v>
      </c>
      <c r="O24" s="31">
        <f t="shared" si="5"/>
        <v>97.36495388669302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36052000</v>
      </c>
      <c r="M25" s="85">
        <v>40227000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1192000</v>
      </c>
      <c r="D26" s="67">
        <v>36052000</v>
      </c>
      <c r="E26" s="68">
        <f t="shared" si="0"/>
        <v>34860000</v>
      </c>
      <c r="F26" s="66">
        <f>SUM(F22:F24)</f>
        <v>2192000</v>
      </c>
      <c r="G26" s="67">
        <v>40227000</v>
      </c>
      <c r="H26" s="68">
        <f t="shared" si="1"/>
        <v>38035000</v>
      </c>
      <c r="I26" s="68">
        <v>42115000</v>
      </c>
      <c r="J26" s="43">
        <f t="shared" si="2"/>
        <v>2924.4966442953023</v>
      </c>
      <c r="K26" s="36">
        <f t="shared" si="3"/>
        <v>1735.1733576642334</v>
      </c>
      <c r="L26" s="89">
        <v>36052000</v>
      </c>
      <c r="M26" s="87">
        <v>40227000</v>
      </c>
      <c r="N26" s="37">
        <f t="shared" si="4"/>
        <v>96.693664706535</v>
      </c>
      <c r="O26" s="36">
        <f t="shared" si="5"/>
        <v>94.55092350908593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36052000</v>
      </c>
      <c r="M28" s="85">
        <v>40227000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16000000</v>
      </c>
      <c r="E29" s="65">
        <f t="shared" si="0"/>
        <v>16000000</v>
      </c>
      <c r="F29" s="63">
        <v>0</v>
      </c>
      <c r="G29" s="64">
        <v>20000000</v>
      </c>
      <c r="H29" s="65">
        <f t="shared" si="1"/>
        <v>20000000</v>
      </c>
      <c r="I29" s="65">
        <v>20000000</v>
      </c>
      <c r="J29" s="30">
        <f t="shared" si="2"/>
        <v>0</v>
      </c>
      <c r="K29" s="31">
        <f t="shared" si="3"/>
        <v>0</v>
      </c>
      <c r="L29" s="84">
        <v>36052000</v>
      </c>
      <c r="M29" s="85">
        <v>40227000</v>
      </c>
      <c r="N29" s="32">
        <f t="shared" si="4"/>
        <v>44.38033950959725</v>
      </c>
      <c r="O29" s="31">
        <f t="shared" si="5"/>
        <v>49.71785119447137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36052000</v>
      </c>
      <c r="M30" s="85">
        <v>40227000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6642000</v>
      </c>
      <c r="E31" s="65">
        <f t="shared" si="0"/>
        <v>6642000</v>
      </c>
      <c r="F31" s="63">
        <v>0</v>
      </c>
      <c r="G31" s="64">
        <v>19167000</v>
      </c>
      <c r="H31" s="65">
        <f t="shared" si="1"/>
        <v>19167000</v>
      </c>
      <c r="I31" s="65">
        <v>20055000</v>
      </c>
      <c r="J31" s="30">
        <f t="shared" si="2"/>
        <v>0</v>
      </c>
      <c r="K31" s="31">
        <f t="shared" si="3"/>
        <v>0</v>
      </c>
      <c r="L31" s="84">
        <v>36052000</v>
      </c>
      <c r="M31" s="85">
        <v>40227000</v>
      </c>
      <c r="N31" s="32">
        <f t="shared" si="4"/>
        <v>18.42338843892156</v>
      </c>
      <c r="O31" s="31">
        <f t="shared" si="5"/>
        <v>47.647102692221644</v>
      </c>
      <c r="P31" s="6"/>
      <c r="Q31" s="33"/>
    </row>
    <row r="32" spans="1:17" ht="12.75">
      <c r="A32" s="7"/>
      <c r="B32" s="29" t="s">
        <v>36</v>
      </c>
      <c r="C32" s="63">
        <v>1192000</v>
      </c>
      <c r="D32" s="64">
        <v>13410000</v>
      </c>
      <c r="E32" s="65">
        <f t="shared" si="0"/>
        <v>12218000</v>
      </c>
      <c r="F32" s="63">
        <v>2192000</v>
      </c>
      <c r="G32" s="64">
        <v>1060000</v>
      </c>
      <c r="H32" s="65">
        <f t="shared" si="1"/>
        <v>-1132000</v>
      </c>
      <c r="I32" s="65">
        <v>2060000</v>
      </c>
      <c r="J32" s="30">
        <f t="shared" si="2"/>
        <v>1025</v>
      </c>
      <c r="K32" s="31">
        <f t="shared" si="3"/>
        <v>-51.64233576642335</v>
      </c>
      <c r="L32" s="84">
        <v>36052000</v>
      </c>
      <c r="M32" s="85">
        <v>40227000</v>
      </c>
      <c r="N32" s="32">
        <f t="shared" si="4"/>
        <v>33.8899367580162</v>
      </c>
      <c r="O32" s="31">
        <f t="shared" si="5"/>
        <v>-2.81403037760708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1192000</v>
      </c>
      <c r="D33" s="82">
        <v>36052000</v>
      </c>
      <c r="E33" s="83">
        <f t="shared" si="0"/>
        <v>34860000</v>
      </c>
      <c r="F33" s="81">
        <f>SUM(F28:F32)</f>
        <v>2192000</v>
      </c>
      <c r="G33" s="82">
        <v>40227000</v>
      </c>
      <c r="H33" s="83">
        <f t="shared" si="1"/>
        <v>38035000</v>
      </c>
      <c r="I33" s="83">
        <v>42115000</v>
      </c>
      <c r="J33" s="58">
        <f t="shared" si="2"/>
        <v>2924.4966442953023</v>
      </c>
      <c r="K33" s="59">
        <f t="shared" si="3"/>
        <v>1735.1733576642334</v>
      </c>
      <c r="L33" s="96">
        <v>36052000</v>
      </c>
      <c r="M33" s="97">
        <v>40227000</v>
      </c>
      <c r="N33" s="60">
        <f t="shared" si="4"/>
        <v>96.693664706535</v>
      </c>
      <c r="O33" s="59">
        <f t="shared" si="5"/>
        <v>94.55092350908593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101725907</v>
      </c>
      <c r="D8" s="64">
        <v>101629028</v>
      </c>
      <c r="E8" s="65">
        <f>($D8-$C8)</f>
        <v>-96879</v>
      </c>
      <c r="F8" s="63">
        <v>112173839</v>
      </c>
      <c r="G8" s="64">
        <v>106507222</v>
      </c>
      <c r="H8" s="65">
        <f>($G8-$F8)</f>
        <v>-5666617</v>
      </c>
      <c r="I8" s="65">
        <v>111619566</v>
      </c>
      <c r="J8" s="30">
        <f>IF($C8=0,0,($E8/$C8)*100)</f>
        <v>-0.09523532682780603</v>
      </c>
      <c r="K8" s="31">
        <f>IF($F8=0,0,($H8/$F8)*100)</f>
        <v>-5.051638644550625</v>
      </c>
      <c r="L8" s="84">
        <v>315103957</v>
      </c>
      <c r="M8" s="85">
        <v>332778348</v>
      </c>
      <c r="N8" s="32">
        <f>IF($L8=0,0,($E8/$L8)*100)</f>
        <v>-0.030745091531808346</v>
      </c>
      <c r="O8" s="31">
        <f>IF($M8=0,0,($H8/$M8)*100)</f>
        <v>-1.7028202207434482</v>
      </c>
      <c r="P8" s="6"/>
      <c r="Q8" s="33"/>
    </row>
    <row r="9" spans="1:17" ht="12.75">
      <c r="A9" s="3"/>
      <c r="B9" s="29" t="s">
        <v>16</v>
      </c>
      <c r="C9" s="63">
        <v>8666652</v>
      </c>
      <c r="D9" s="64">
        <v>9936637</v>
      </c>
      <c r="E9" s="65">
        <f>($D9-$C9)</f>
        <v>1269985</v>
      </c>
      <c r="F9" s="63">
        <v>9096780</v>
      </c>
      <c r="G9" s="64">
        <v>10414232</v>
      </c>
      <c r="H9" s="65">
        <f>($G9-$F9)</f>
        <v>1317452</v>
      </c>
      <c r="I9" s="65">
        <v>10914785</v>
      </c>
      <c r="J9" s="30">
        <f>IF($C9=0,0,($E9/$C9)*100)</f>
        <v>14.653697875488714</v>
      </c>
      <c r="K9" s="31">
        <f>IF($F9=0,0,($H9/$F9)*100)</f>
        <v>14.482619124569354</v>
      </c>
      <c r="L9" s="84">
        <v>315103957</v>
      </c>
      <c r="M9" s="85">
        <v>332778348</v>
      </c>
      <c r="N9" s="32">
        <f>IF($L9=0,0,($E9/$L9)*100)</f>
        <v>0.4030368301595146</v>
      </c>
      <c r="O9" s="31">
        <f>IF($M9=0,0,($H9/$M9)*100)</f>
        <v>0.3958947473349438</v>
      </c>
      <c r="P9" s="6"/>
      <c r="Q9" s="33"/>
    </row>
    <row r="10" spans="1:17" ht="12.75">
      <c r="A10" s="3"/>
      <c r="B10" s="29" t="s">
        <v>17</v>
      </c>
      <c r="C10" s="63">
        <v>206831125</v>
      </c>
      <c r="D10" s="64">
        <v>203538292</v>
      </c>
      <c r="E10" s="65">
        <f aca="true" t="shared" si="0" ref="E10:E33">($D10-$C10)</f>
        <v>-3292833</v>
      </c>
      <c r="F10" s="63">
        <v>227291743</v>
      </c>
      <c r="G10" s="64">
        <v>215856894</v>
      </c>
      <c r="H10" s="65">
        <f aca="true" t="shared" si="1" ref="H10:H33">($G10-$F10)</f>
        <v>-11434849</v>
      </c>
      <c r="I10" s="65">
        <v>228215464</v>
      </c>
      <c r="J10" s="30">
        <f aca="true" t="shared" si="2" ref="J10:J33">IF($C10=0,0,($E10/$C10)*100)</f>
        <v>-1.592039399292539</v>
      </c>
      <c r="K10" s="31">
        <f aca="true" t="shared" si="3" ref="K10:K33">IF($F10=0,0,($H10/$F10)*100)</f>
        <v>-5.030912627565182</v>
      </c>
      <c r="L10" s="84">
        <v>315103957</v>
      </c>
      <c r="M10" s="85">
        <v>332778348</v>
      </c>
      <c r="N10" s="32">
        <f aca="true" t="shared" si="4" ref="N10:N33">IF($L10=0,0,($E10/$L10)*100)</f>
        <v>-1.0449989366525156</v>
      </c>
      <c r="O10" s="31">
        <f aca="true" t="shared" si="5" ref="O10:O33">IF($M10=0,0,($H10/$M10)*100)</f>
        <v>-3.436175781484437</v>
      </c>
      <c r="P10" s="6"/>
      <c r="Q10" s="33"/>
    </row>
    <row r="11" spans="1:17" ht="16.5">
      <c r="A11" s="7"/>
      <c r="B11" s="34" t="s">
        <v>18</v>
      </c>
      <c r="C11" s="66">
        <f>SUM(C8:C10)</f>
        <v>317223684</v>
      </c>
      <c r="D11" s="67">
        <v>315103957</v>
      </c>
      <c r="E11" s="68">
        <f t="shared" si="0"/>
        <v>-2119727</v>
      </c>
      <c r="F11" s="66">
        <f>SUM(F8:F10)</f>
        <v>348562362</v>
      </c>
      <c r="G11" s="67">
        <v>332778348</v>
      </c>
      <c r="H11" s="68">
        <f t="shared" si="1"/>
        <v>-15784014</v>
      </c>
      <c r="I11" s="68">
        <v>350749815</v>
      </c>
      <c r="J11" s="35">
        <f t="shared" si="2"/>
        <v>-0.6682120872160352</v>
      </c>
      <c r="K11" s="36">
        <f t="shared" si="3"/>
        <v>-4.52831852223907</v>
      </c>
      <c r="L11" s="86">
        <v>315103957</v>
      </c>
      <c r="M11" s="87">
        <v>332778348</v>
      </c>
      <c r="N11" s="37">
        <f t="shared" si="4"/>
        <v>-0.6727071980248093</v>
      </c>
      <c r="O11" s="36">
        <f t="shared" si="5"/>
        <v>-4.743101254892942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125174789</v>
      </c>
      <c r="D13" s="64">
        <v>115104757</v>
      </c>
      <c r="E13" s="65">
        <f t="shared" si="0"/>
        <v>-10070032</v>
      </c>
      <c r="F13" s="63">
        <v>124389062</v>
      </c>
      <c r="G13" s="64">
        <v>122421010</v>
      </c>
      <c r="H13" s="65">
        <f t="shared" si="1"/>
        <v>-1968052</v>
      </c>
      <c r="I13" s="65">
        <v>129820908</v>
      </c>
      <c r="J13" s="30">
        <f t="shared" si="2"/>
        <v>-8.044776492493229</v>
      </c>
      <c r="K13" s="31">
        <f t="shared" si="3"/>
        <v>-1.5821744841198335</v>
      </c>
      <c r="L13" s="84">
        <v>306104343</v>
      </c>
      <c r="M13" s="85">
        <v>315018251</v>
      </c>
      <c r="N13" s="32">
        <f t="shared" si="4"/>
        <v>-3.289738362189784</v>
      </c>
      <c r="O13" s="31">
        <f t="shared" si="5"/>
        <v>-0.6247422153327872</v>
      </c>
      <c r="P13" s="6"/>
      <c r="Q13" s="33"/>
    </row>
    <row r="14" spans="1:17" ht="12.75">
      <c r="A14" s="3"/>
      <c r="B14" s="29" t="s">
        <v>21</v>
      </c>
      <c r="C14" s="63">
        <v>1835431</v>
      </c>
      <c r="D14" s="64">
        <v>1739775</v>
      </c>
      <c r="E14" s="65">
        <f t="shared" si="0"/>
        <v>-95656</v>
      </c>
      <c r="F14" s="63">
        <v>1936380</v>
      </c>
      <c r="G14" s="64">
        <v>1823283</v>
      </c>
      <c r="H14" s="65">
        <f t="shared" si="1"/>
        <v>-113097</v>
      </c>
      <c r="I14" s="65">
        <v>1910801</v>
      </c>
      <c r="J14" s="30">
        <f t="shared" si="2"/>
        <v>-5.21163693977055</v>
      </c>
      <c r="K14" s="31">
        <f t="shared" si="3"/>
        <v>-5.8406407833173235</v>
      </c>
      <c r="L14" s="84">
        <v>306104343</v>
      </c>
      <c r="M14" s="85">
        <v>315018251</v>
      </c>
      <c r="N14" s="32">
        <f t="shared" si="4"/>
        <v>-0.031249474954362214</v>
      </c>
      <c r="O14" s="31">
        <f t="shared" si="5"/>
        <v>-0.0359017293890061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306104343</v>
      </c>
      <c r="M15" s="85">
        <v>315018251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306104343</v>
      </c>
      <c r="M16" s="85">
        <v>315018251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187656038</v>
      </c>
      <c r="D17" s="64">
        <v>189259811</v>
      </c>
      <c r="E17" s="65">
        <f t="shared" si="0"/>
        <v>1603773</v>
      </c>
      <c r="F17" s="63">
        <v>197429934</v>
      </c>
      <c r="G17" s="64">
        <v>190773958</v>
      </c>
      <c r="H17" s="65">
        <f t="shared" si="1"/>
        <v>-6655976</v>
      </c>
      <c r="I17" s="65">
        <v>193199682</v>
      </c>
      <c r="J17" s="42">
        <f t="shared" si="2"/>
        <v>0.854634370997431</v>
      </c>
      <c r="K17" s="31">
        <f t="shared" si="3"/>
        <v>-3.3713104518385744</v>
      </c>
      <c r="L17" s="88">
        <v>306104343</v>
      </c>
      <c r="M17" s="85">
        <v>315018251</v>
      </c>
      <c r="N17" s="32">
        <f t="shared" si="4"/>
        <v>0.5239301684785308</v>
      </c>
      <c r="O17" s="31">
        <f t="shared" si="5"/>
        <v>-2.1128858340337877</v>
      </c>
      <c r="P17" s="6"/>
      <c r="Q17" s="33"/>
    </row>
    <row r="18" spans="1:17" ht="16.5">
      <c r="A18" s="3"/>
      <c r="B18" s="34" t="s">
        <v>24</v>
      </c>
      <c r="C18" s="66">
        <f>SUM(C13:C17)</f>
        <v>314666258</v>
      </c>
      <c r="D18" s="67">
        <v>306104343</v>
      </c>
      <c r="E18" s="68">
        <f t="shared" si="0"/>
        <v>-8561915</v>
      </c>
      <c r="F18" s="66">
        <f>SUM(F13:F17)</f>
        <v>323755376</v>
      </c>
      <c r="G18" s="67">
        <v>315018251</v>
      </c>
      <c r="H18" s="68">
        <f t="shared" si="1"/>
        <v>-8737125</v>
      </c>
      <c r="I18" s="68">
        <v>324931391</v>
      </c>
      <c r="J18" s="43">
        <f t="shared" si="2"/>
        <v>-2.720951097336912</v>
      </c>
      <c r="K18" s="36">
        <f t="shared" si="3"/>
        <v>-2.6986810560328736</v>
      </c>
      <c r="L18" s="89">
        <v>306104343</v>
      </c>
      <c r="M18" s="87">
        <v>315018251</v>
      </c>
      <c r="N18" s="37">
        <f t="shared" si="4"/>
        <v>-2.7970576686656154</v>
      </c>
      <c r="O18" s="36">
        <f t="shared" si="5"/>
        <v>-2.773529778755581</v>
      </c>
      <c r="P18" s="6"/>
      <c r="Q18" s="38"/>
    </row>
    <row r="19" spans="1:17" ht="16.5">
      <c r="A19" s="44"/>
      <c r="B19" s="45" t="s">
        <v>25</v>
      </c>
      <c r="C19" s="72">
        <f>C11-C18</f>
        <v>2557426</v>
      </c>
      <c r="D19" s="73">
        <v>8999614</v>
      </c>
      <c r="E19" s="74">
        <f t="shared" si="0"/>
        <v>6442188</v>
      </c>
      <c r="F19" s="75">
        <f>F11-F18</f>
        <v>24806986</v>
      </c>
      <c r="G19" s="76">
        <v>17760097</v>
      </c>
      <c r="H19" s="77">
        <f t="shared" si="1"/>
        <v>-7046889</v>
      </c>
      <c r="I19" s="77">
        <v>25818424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32449172</v>
      </c>
      <c r="M22" s="85">
        <v>27163387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25125</v>
      </c>
      <c r="D23" s="64">
        <v>7826084</v>
      </c>
      <c r="E23" s="65">
        <f t="shared" si="0"/>
        <v>7800959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31048.59303482587</v>
      </c>
      <c r="K23" s="31">
        <f t="shared" si="3"/>
        <v>0</v>
      </c>
      <c r="L23" s="84">
        <v>32449172</v>
      </c>
      <c r="M23" s="85">
        <v>27163387</v>
      </c>
      <c r="N23" s="32">
        <f t="shared" si="4"/>
        <v>24.040548707991686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20124000</v>
      </c>
      <c r="D24" s="64">
        <v>24623088</v>
      </c>
      <c r="E24" s="65">
        <f t="shared" si="0"/>
        <v>4499088</v>
      </c>
      <c r="F24" s="63">
        <v>20928960</v>
      </c>
      <c r="G24" s="64">
        <v>27163387</v>
      </c>
      <c r="H24" s="65">
        <f t="shared" si="1"/>
        <v>6234427</v>
      </c>
      <c r="I24" s="65">
        <v>28608210</v>
      </c>
      <c r="J24" s="30">
        <f t="shared" si="2"/>
        <v>22.356827668455576</v>
      </c>
      <c r="K24" s="31">
        <f t="shared" si="3"/>
        <v>29.788517919667296</v>
      </c>
      <c r="L24" s="84">
        <v>32449172</v>
      </c>
      <c r="M24" s="85">
        <v>27163387</v>
      </c>
      <c r="N24" s="32">
        <f t="shared" si="4"/>
        <v>13.865031748729983</v>
      </c>
      <c r="O24" s="31">
        <f t="shared" si="5"/>
        <v>22.95158184802212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32449172</v>
      </c>
      <c r="M25" s="85">
        <v>27163387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20149125</v>
      </c>
      <c r="D26" s="67">
        <v>32449172</v>
      </c>
      <c r="E26" s="68">
        <f t="shared" si="0"/>
        <v>12300047</v>
      </c>
      <c r="F26" s="66">
        <f>SUM(F22:F24)</f>
        <v>20928960</v>
      </c>
      <c r="G26" s="67">
        <v>27163387</v>
      </c>
      <c r="H26" s="68">
        <f t="shared" si="1"/>
        <v>6234427</v>
      </c>
      <c r="I26" s="68">
        <v>28608210</v>
      </c>
      <c r="J26" s="43">
        <f t="shared" si="2"/>
        <v>61.04506771385855</v>
      </c>
      <c r="K26" s="36">
        <f t="shared" si="3"/>
        <v>29.788517919667296</v>
      </c>
      <c r="L26" s="89">
        <v>32449172</v>
      </c>
      <c r="M26" s="87">
        <v>27163387</v>
      </c>
      <c r="N26" s="37">
        <f t="shared" si="4"/>
        <v>37.90558045672167</v>
      </c>
      <c r="O26" s="36">
        <f t="shared" si="5"/>
        <v>22.95158184802212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32449172</v>
      </c>
      <c r="M28" s="85">
        <v>27163387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32449172</v>
      </c>
      <c r="M29" s="85">
        <v>27163387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32449172</v>
      </c>
      <c r="M30" s="85">
        <v>27163387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5007600</v>
      </c>
      <c r="D31" s="64">
        <v>20665979</v>
      </c>
      <c r="E31" s="65">
        <f t="shared" si="0"/>
        <v>15658379</v>
      </c>
      <c r="F31" s="63">
        <v>5207904</v>
      </c>
      <c r="G31" s="64">
        <v>0</v>
      </c>
      <c r="H31" s="65">
        <f t="shared" si="1"/>
        <v>-5207904</v>
      </c>
      <c r="I31" s="65">
        <v>16865554</v>
      </c>
      <c r="J31" s="30">
        <f t="shared" si="2"/>
        <v>312.69228772266155</v>
      </c>
      <c r="K31" s="31">
        <f t="shared" si="3"/>
        <v>-100</v>
      </c>
      <c r="L31" s="84">
        <v>32449172</v>
      </c>
      <c r="M31" s="85">
        <v>27163387</v>
      </c>
      <c r="N31" s="32">
        <f t="shared" si="4"/>
        <v>48.255095692426295</v>
      </c>
      <c r="O31" s="31">
        <f t="shared" si="5"/>
        <v>-19.17251335409682</v>
      </c>
      <c r="P31" s="6"/>
      <c r="Q31" s="33"/>
    </row>
    <row r="32" spans="1:17" ht="12.75">
      <c r="A32" s="7"/>
      <c r="B32" s="29" t="s">
        <v>36</v>
      </c>
      <c r="C32" s="63">
        <v>15141525</v>
      </c>
      <c r="D32" s="64">
        <v>11783193</v>
      </c>
      <c r="E32" s="65">
        <f t="shared" si="0"/>
        <v>-3358332</v>
      </c>
      <c r="F32" s="63">
        <v>15721056</v>
      </c>
      <c r="G32" s="64">
        <v>27163387</v>
      </c>
      <c r="H32" s="65">
        <f t="shared" si="1"/>
        <v>11442331</v>
      </c>
      <c r="I32" s="65">
        <v>11742656</v>
      </c>
      <c r="J32" s="30">
        <f t="shared" si="2"/>
        <v>-22.17961532936742</v>
      </c>
      <c r="K32" s="31">
        <f t="shared" si="3"/>
        <v>72.78347586828772</v>
      </c>
      <c r="L32" s="84">
        <v>32449172</v>
      </c>
      <c r="M32" s="85">
        <v>27163387</v>
      </c>
      <c r="N32" s="32">
        <f t="shared" si="4"/>
        <v>-10.349515235704628</v>
      </c>
      <c r="O32" s="31">
        <f t="shared" si="5"/>
        <v>42.12409520211894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20149125</v>
      </c>
      <c r="D33" s="82">
        <v>32449172</v>
      </c>
      <c r="E33" s="83">
        <f t="shared" si="0"/>
        <v>12300047</v>
      </c>
      <c r="F33" s="81">
        <f>SUM(F28:F32)</f>
        <v>20928960</v>
      </c>
      <c r="G33" s="82">
        <v>27163387</v>
      </c>
      <c r="H33" s="83">
        <f t="shared" si="1"/>
        <v>6234427</v>
      </c>
      <c r="I33" s="83">
        <v>28608210</v>
      </c>
      <c r="J33" s="58">
        <f t="shared" si="2"/>
        <v>61.04506771385855</v>
      </c>
      <c r="K33" s="59">
        <f t="shared" si="3"/>
        <v>29.788517919667296</v>
      </c>
      <c r="L33" s="96">
        <v>32449172</v>
      </c>
      <c r="M33" s="97">
        <v>27163387</v>
      </c>
      <c r="N33" s="60">
        <f t="shared" si="4"/>
        <v>37.90558045672167</v>
      </c>
      <c r="O33" s="59">
        <f t="shared" si="5"/>
        <v>22.95158184802212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68894815</v>
      </c>
      <c r="E8" s="65">
        <f>($D8-$C8)</f>
        <v>68894815</v>
      </c>
      <c r="F8" s="63">
        <v>0</v>
      </c>
      <c r="G8" s="64">
        <v>72063976</v>
      </c>
      <c r="H8" s="65">
        <f>($G8-$F8)</f>
        <v>72063976</v>
      </c>
      <c r="I8" s="65">
        <v>75378919</v>
      </c>
      <c r="J8" s="30">
        <f>IF($C8=0,0,($E8/$C8)*100)</f>
        <v>0</v>
      </c>
      <c r="K8" s="31">
        <f>IF($F8=0,0,($H8/$F8)*100)</f>
        <v>0</v>
      </c>
      <c r="L8" s="84">
        <v>303261590</v>
      </c>
      <c r="M8" s="85">
        <v>321454862</v>
      </c>
      <c r="N8" s="32">
        <f>IF($L8=0,0,($E8/$L8)*100)</f>
        <v>22.717949543165027</v>
      </c>
      <c r="O8" s="31">
        <f>IF($M8=0,0,($H8/$M8)*100)</f>
        <v>22.418070005735363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56774756</v>
      </c>
      <c r="E9" s="65">
        <f>($D9-$C9)</f>
        <v>56774756</v>
      </c>
      <c r="F9" s="63">
        <v>0</v>
      </c>
      <c r="G9" s="64">
        <v>59655824</v>
      </c>
      <c r="H9" s="65">
        <f>($G9-$F9)</f>
        <v>59655824</v>
      </c>
      <c r="I9" s="65">
        <v>64431312</v>
      </c>
      <c r="J9" s="30">
        <f>IF($C9=0,0,($E9/$C9)*100)</f>
        <v>0</v>
      </c>
      <c r="K9" s="31">
        <f>IF($F9=0,0,($H9/$F9)*100)</f>
        <v>0</v>
      </c>
      <c r="L9" s="84">
        <v>303261590</v>
      </c>
      <c r="M9" s="85">
        <v>321454862</v>
      </c>
      <c r="N9" s="32">
        <f>IF($L9=0,0,($E9/$L9)*100)</f>
        <v>18.72138044254137</v>
      </c>
      <c r="O9" s="31">
        <f>IF($M9=0,0,($H9/$M9)*100)</f>
        <v>18.558071770586565</v>
      </c>
      <c r="P9" s="6"/>
      <c r="Q9" s="33"/>
    </row>
    <row r="10" spans="1:17" ht="12.75">
      <c r="A10" s="3"/>
      <c r="B10" s="29" t="s">
        <v>17</v>
      </c>
      <c r="C10" s="63">
        <v>0</v>
      </c>
      <c r="D10" s="64">
        <v>177592019</v>
      </c>
      <c r="E10" s="65">
        <f aca="true" t="shared" si="0" ref="E10:E33">($D10-$C10)</f>
        <v>177592019</v>
      </c>
      <c r="F10" s="63">
        <v>0</v>
      </c>
      <c r="G10" s="64">
        <v>189735062</v>
      </c>
      <c r="H10" s="65">
        <f aca="true" t="shared" si="1" ref="H10:H33">($G10-$F10)</f>
        <v>189735062</v>
      </c>
      <c r="I10" s="65">
        <v>200959613</v>
      </c>
      <c r="J10" s="30">
        <f aca="true" t="shared" si="2" ref="J10:J33">IF($C10=0,0,($E10/$C10)*100)</f>
        <v>0</v>
      </c>
      <c r="K10" s="31">
        <f aca="true" t="shared" si="3" ref="K10:K33">IF($F10=0,0,($H10/$F10)*100)</f>
        <v>0</v>
      </c>
      <c r="L10" s="84">
        <v>303261590</v>
      </c>
      <c r="M10" s="85">
        <v>321454862</v>
      </c>
      <c r="N10" s="32">
        <f aca="true" t="shared" si="4" ref="N10:N33">IF($L10=0,0,($E10/$L10)*100)</f>
        <v>58.560670014293606</v>
      </c>
      <c r="O10" s="31">
        <f aca="true" t="shared" si="5" ref="O10:O33">IF($M10=0,0,($H10/$M10)*100)</f>
        <v>59.02385822367807</v>
      </c>
      <c r="P10" s="6"/>
      <c r="Q10" s="33"/>
    </row>
    <row r="11" spans="1:17" ht="16.5">
      <c r="A11" s="7"/>
      <c r="B11" s="34" t="s">
        <v>18</v>
      </c>
      <c r="C11" s="66">
        <f>SUM(C8:C10)</f>
        <v>0</v>
      </c>
      <c r="D11" s="67">
        <v>303261590</v>
      </c>
      <c r="E11" s="68">
        <f t="shared" si="0"/>
        <v>303261590</v>
      </c>
      <c r="F11" s="66">
        <f>SUM(F8:F10)</f>
        <v>0</v>
      </c>
      <c r="G11" s="67">
        <v>321454862</v>
      </c>
      <c r="H11" s="68">
        <f t="shared" si="1"/>
        <v>321454862</v>
      </c>
      <c r="I11" s="68">
        <v>340769844</v>
      </c>
      <c r="J11" s="35">
        <f t="shared" si="2"/>
        <v>0</v>
      </c>
      <c r="K11" s="36">
        <f t="shared" si="3"/>
        <v>0</v>
      </c>
      <c r="L11" s="86">
        <v>303261590</v>
      </c>
      <c r="M11" s="87">
        <v>321454862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0</v>
      </c>
      <c r="D13" s="64">
        <v>99743976</v>
      </c>
      <c r="E13" s="65">
        <f t="shared" si="0"/>
        <v>99743976</v>
      </c>
      <c r="F13" s="63">
        <v>0</v>
      </c>
      <c r="G13" s="64">
        <v>105190099</v>
      </c>
      <c r="H13" s="65">
        <f t="shared" si="1"/>
        <v>105190099</v>
      </c>
      <c r="I13" s="65">
        <v>110968470</v>
      </c>
      <c r="J13" s="30">
        <f t="shared" si="2"/>
        <v>0</v>
      </c>
      <c r="K13" s="31">
        <f t="shared" si="3"/>
        <v>0</v>
      </c>
      <c r="L13" s="84">
        <v>282132740</v>
      </c>
      <c r="M13" s="85">
        <v>291352375</v>
      </c>
      <c r="N13" s="32">
        <f t="shared" si="4"/>
        <v>35.3535630072568</v>
      </c>
      <c r="O13" s="31">
        <f t="shared" si="5"/>
        <v>36.10408152670799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29559250</v>
      </c>
      <c r="E14" s="65">
        <f t="shared" si="0"/>
        <v>29559250</v>
      </c>
      <c r="F14" s="63">
        <v>0</v>
      </c>
      <c r="G14" s="64">
        <v>28757054</v>
      </c>
      <c r="H14" s="65">
        <f t="shared" si="1"/>
        <v>28757054</v>
      </c>
      <c r="I14" s="65">
        <v>27064724</v>
      </c>
      <c r="J14" s="30">
        <f t="shared" si="2"/>
        <v>0</v>
      </c>
      <c r="K14" s="31">
        <f t="shared" si="3"/>
        <v>0</v>
      </c>
      <c r="L14" s="84">
        <v>282132740</v>
      </c>
      <c r="M14" s="85">
        <v>291352375</v>
      </c>
      <c r="N14" s="32">
        <f t="shared" si="4"/>
        <v>10.477071891762721</v>
      </c>
      <c r="O14" s="31">
        <f t="shared" si="5"/>
        <v>9.87019721394068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282132740</v>
      </c>
      <c r="M15" s="85">
        <v>291352375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35614390</v>
      </c>
      <c r="E16" s="65">
        <f t="shared" si="0"/>
        <v>35614390</v>
      </c>
      <c r="F16" s="63">
        <v>0</v>
      </c>
      <c r="G16" s="64">
        <v>38071783</v>
      </c>
      <c r="H16" s="65">
        <f t="shared" si="1"/>
        <v>38071783</v>
      </c>
      <c r="I16" s="65">
        <v>40698736</v>
      </c>
      <c r="J16" s="30">
        <f t="shared" si="2"/>
        <v>0</v>
      </c>
      <c r="K16" s="31">
        <f t="shared" si="3"/>
        <v>0</v>
      </c>
      <c r="L16" s="84">
        <v>282132740</v>
      </c>
      <c r="M16" s="85">
        <v>291352375</v>
      </c>
      <c r="N16" s="32">
        <f t="shared" si="4"/>
        <v>12.623274420402256</v>
      </c>
      <c r="O16" s="31">
        <f t="shared" si="5"/>
        <v>13.067263652819031</v>
      </c>
      <c r="P16" s="6"/>
      <c r="Q16" s="33"/>
    </row>
    <row r="17" spans="1:17" ht="12.75">
      <c r="A17" s="3"/>
      <c r="B17" s="29" t="s">
        <v>23</v>
      </c>
      <c r="C17" s="63">
        <v>0</v>
      </c>
      <c r="D17" s="64">
        <v>117215124</v>
      </c>
      <c r="E17" s="65">
        <f t="shared" si="0"/>
        <v>117215124</v>
      </c>
      <c r="F17" s="63">
        <v>0</v>
      </c>
      <c r="G17" s="64">
        <v>119333439</v>
      </c>
      <c r="H17" s="65">
        <f t="shared" si="1"/>
        <v>119333439</v>
      </c>
      <c r="I17" s="65">
        <v>124777807</v>
      </c>
      <c r="J17" s="42">
        <f t="shared" si="2"/>
        <v>0</v>
      </c>
      <c r="K17" s="31">
        <f t="shared" si="3"/>
        <v>0</v>
      </c>
      <c r="L17" s="88">
        <v>282132740</v>
      </c>
      <c r="M17" s="85">
        <v>291352375</v>
      </c>
      <c r="N17" s="32">
        <f t="shared" si="4"/>
        <v>41.54609068057823</v>
      </c>
      <c r="O17" s="31">
        <f t="shared" si="5"/>
        <v>40.95845760653229</v>
      </c>
      <c r="P17" s="6"/>
      <c r="Q17" s="33"/>
    </row>
    <row r="18" spans="1:17" ht="16.5">
      <c r="A18" s="3"/>
      <c r="B18" s="34" t="s">
        <v>24</v>
      </c>
      <c r="C18" s="66">
        <f>SUM(C13:C17)</f>
        <v>0</v>
      </c>
      <c r="D18" s="67">
        <v>282132740</v>
      </c>
      <c r="E18" s="68">
        <f t="shared" si="0"/>
        <v>282132740</v>
      </c>
      <c r="F18" s="66">
        <f>SUM(F13:F17)</f>
        <v>0</v>
      </c>
      <c r="G18" s="67">
        <v>291352375</v>
      </c>
      <c r="H18" s="68">
        <f t="shared" si="1"/>
        <v>291352375</v>
      </c>
      <c r="I18" s="68">
        <v>303509737</v>
      </c>
      <c r="J18" s="43">
        <f t="shared" si="2"/>
        <v>0</v>
      </c>
      <c r="K18" s="36">
        <f t="shared" si="3"/>
        <v>0</v>
      </c>
      <c r="L18" s="89">
        <v>282132740</v>
      </c>
      <c r="M18" s="87">
        <v>291352375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f>C11-C18</f>
        <v>0</v>
      </c>
      <c r="D19" s="73">
        <v>21128850</v>
      </c>
      <c r="E19" s="74">
        <f t="shared" si="0"/>
        <v>21128850</v>
      </c>
      <c r="F19" s="75">
        <f>F11-F18</f>
        <v>0</v>
      </c>
      <c r="G19" s="76">
        <v>30102487</v>
      </c>
      <c r="H19" s="77">
        <f t="shared" si="1"/>
        <v>30102487</v>
      </c>
      <c r="I19" s="77">
        <v>37260107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4800000</v>
      </c>
      <c r="E22" s="65">
        <f t="shared" si="0"/>
        <v>4800000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41911748</v>
      </c>
      <c r="M22" s="85">
        <v>35986151</v>
      </c>
      <c r="N22" s="32">
        <f t="shared" si="4"/>
        <v>11.45263614392795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762810</v>
      </c>
      <c r="E23" s="65">
        <f t="shared" si="0"/>
        <v>762810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41911748</v>
      </c>
      <c r="M23" s="85">
        <v>35986151</v>
      </c>
      <c r="N23" s="32">
        <f t="shared" si="4"/>
        <v>1.8200386201978498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36348938</v>
      </c>
      <c r="E24" s="65">
        <f t="shared" si="0"/>
        <v>36348938</v>
      </c>
      <c r="F24" s="63">
        <v>0</v>
      </c>
      <c r="G24" s="64">
        <v>35986151</v>
      </c>
      <c r="H24" s="65">
        <f t="shared" si="1"/>
        <v>35986151</v>
      </c>
      <c r="I24" s="65">
        <v>27437227</v>
      </c>
      <c r="J24" s="30">
        <f t="shared" si="2"/>
        <v>0</v>
      </c>
      <c r="K24" s="31">
        <f t="shared" si="3"/>
        <v>0</v>
      </c>
      <c r="L24" s="84">
        <v>41911748</v>
      </c>
      <c r="M24" s="85">
        <v>35986151</v>
      </c>
      <c r="N24" s="32">
        <f t="shared" si="4"/>
        <v>86.7273252358742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41911748</v>
      </c>
      <c r="M25" s="85">
        <v>35986151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41911748</v>
      </c>
      <c r="E26" s="68">
        <f t="shared" si="0"/>
        <v>41911748</v>
      </c>
      <c r="F26" s="66">
        <f>SUM(F22:F24)</f>
        <v>0</v>
      </c>
      <c r="G26" s="67">
        <v>35986151</v>
      </c>
      <c r="H26" s="68">
        <f t="shared" si="1"/>
        <v>35986151</v>
      </c>
      <c r="I26" s="68">
        <v>27437227</v>
      </c>
      <c r="J26" s="43">
        <f t="shared" si="2"/>
        <v>0</v>
      </c>
      <c r="K26" s="36">
        <f t="shared" si="3"/>
        <v>0</v>
      </c>
      <c r="L26" s="89">
        <v>41911748</v>
      </c>
      <c r="M26" s="87">
        <v>35986151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41911748</v>
      </c>
      <c r="M28" s="85">
        <v>35986151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41911748</v>
      </c>
      <c r="M29" s="85">
        <v>35986151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400000</v>
      </c>
      <c r="E30" s="65">
        <f t="shared" si="0"/>
        <v>400000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41911748</v>
      </c>
      <c r="M30" s="85">
        <v>35986151</v>
      </c>
      <c r="N30" s="32">
        <f t="shared" si="4"/>
        <v>0.9543863453273291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15952595</v>
      </c>
      <c r="E31" s="65">
        <f t="shared" si="0"/>
        <v>15952595</v>
      </c>
      <c r="F31" s="63">
        <v>0</v>
      </c>
      <c r="G31" s="64">
        <v>19925119</v>
      </c>
      <c r="H31" s="65">
        <f t="shared" si="1"/>
        <v>19925119</v>
      </c>
      <c r="I31" s="65">
        <v>21983888</v>
      </c>
      <c r="J31" s="30">
        <f t="shared" si="2"/>
        <v>0</v>
      </c>
      <c r="K31" s="31">
        <f t="shared" si="3"/>
        <v>0</v>
      </c>
      <c r="L31" s="84">
        <v>41911748</v>
      </c>
      <c r="M31" s="85">
        <v>35986151</v>
      </c>
      <c r="N31" s="32">
        <f t="shared" si="4"/>
        <v>38.06234710134257</v>
      </c>
      <c r="O31" s="31">
        <f t="shared" si="5"/>
        <v>55.36885286787131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25559153</v>
      </c>
      <c r="E32" s="65">
        <f t="shared" si="0"/>
        <v>25559153</v>
      </c>
      <c r="F32" s="63">
        <v>0</v>
      </c>
      <c r="G32" s="64">
        <v>16061032</v>
      </c>
      <c r="H32" s="65">
        <f t="shared" si="1"/>
        <v>16061032</v>
      </c>
      <c r="I32" s="65">
        <v>5453339</v>
      </c>
      <c r="J32" s="30">
        <f t="shared" si="2"/>
        <v>0</v>
      </c>
      <c r="K32" s="31">
        <f t="shared" si="3"/>
        <v>0</v>
      </c>
      <c r="L32" s="84">
        <v>41911748</v>
      </c>
      <c r="M32" s="85">
        <v>35986151</v>
      </c>
      <c r="N32" s="32">
        <f t="shared" si="4"/>
        <v>60.983266553330104</v>
      </c>
      <c r="O32" s="31">
        <f t="shared" si="5"/>
        <v>44.63114713212869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0</v>
      </c>
      <c r="D33" s="82">
        <v>41911748</v>
      </c>
      <c r="E33" s="83">
        <f t="shared" si="0"/>
        <v>41911748</v>
      </c>
      <c r="F33" s="81">
        <f>SUM(F28:F32)</f>
        <v>0</v>
      </c>
      <c r="G33" s="82">
        <v>35986151</v>
      </c>
      <c r="H33" s="83">
        <f t="shared" si="1"/>
        <v>35986151</v>
      </c>
      <c r="I33" s="83">
        <v>27437227</v>
      </c>
      <c r="J33" s="58">
        <f t="shared" si="2"/>
        <v>0</v>
      </c>
      <c r="K33" s="59">
        <f t="shared" si="3"/>
        <v>0</v>
      </c>
      <c r="L33" s="96">
        <v>41911748</v>
      </c>
      <c r="M33" s="97">
        <v>35986151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84304764</v>
      </c>
      <c r="D8" s="64">
        <v>84062625</v>
      </c>
      <c r="E8" s="65">
        <f>($D8-$C8)</f>
        <v>-242139</v>
      </c>
      <c r="F8" s="63">
        <v>89363050</v>
      </c>
      <c r="G8" s="64">
        <v>88097632</v>
      </c>
      <c r="H8" s="65">
        <f>($G8-$F8)</f>
        <v>-1265418</v>
      </c>
      <c r="I8" s="65">
        <v>92326317</v>
      </c>
      <c r="J8" s="30">
        <f>IF($C8=0,0,($E8/$C8)*100)</f>
        <v>-0.28721864401399666</v>
      </c>
      <c r="K8" s="31">
        <f>IF($F8=0,0,($H8/$F8)*100)</f>
        <v>-1.4160416413719092</v>
      </c>
      <c r="L8" s="84">
        <v>565392762</v>
      </c>
      <c r="M8" s="85">
        <v>590092103</v>
      </c>
      <c r="N8" s="32">
        <f>IF($L8=0,0,($E8/$L8)*100)</f>
        <v>-0.04282668903356071</v>
      </c>
      <c r="O8" s="31">
        <f>IF($M8=0,0,($H8/$M8)*100)</f>
        <v>-0.2144441509328248</v>
      </c>
      <c r="P8" s="6"/>
      <c r="Q8" s="33"/>
    </row>
    <row r="9" spans="1:17" ht="12.75">
      <c r="A9" s="3"/>
      <c r="B9" s="29" t="s">
        <v>16</v>
      </c>
      <c r="C9" s="63">
        <v>245935969</v>
      </c>
      <c r="D9" s="64">
        <v>270931923</v>
      </c>
      <c r="E9" s="65">
        <f>($D9-$C9)</f>
        <v>24995954</v>
      </c>
      <c r="F9" s="63">
        <v>260692127</v>
      </c>
      <c r="G9" s="64">
        <v>283877686</v>
      </c>
      <c r="H9" s="65">
        <f>($G9-$F9)</f>
        <v>23185559</v>
      </c>
      <c r="I9" s="65">
        <v>297503815</v>
      </c>
      <c r="J9" s="30">
        <f>IF($C9=0,0,($E9/$C9)*100)</f>
        <v>10.163602380585493</v>
      </c>
      <c r="K9" s="31">
        <f>IF($F9=0,0,($H9/$F9)*100)</f>
        <v>8.893847032058625</v>
      </c>
      <c r="L9" s="84">
        <v>565392762</v>
      </c>
      <c r="M9" s="85">
        <v>590092103</v>
      </c>
      <c r="N9" s="32">
        <f>IF($L9=0,0,($E9/$L9)*100)</f>
        <v>4.420989386489529</v>
      </c>
      <c r="O9" s="31">
        <f>IF($M9=0,0,($H9/$M9)*100)</f>
        <v>3.9291423969454473</v>
      </c>
      <c r="P9" s="6"/>
      <c r="Q9" s="33"/>
    </row>
    <row r="10" spans="1:17" ht="12.75">
      <c r="A10" s="3"/>
      <c r="B10" s="29" t="s">
        <v>17</v>
      </c>
      <c r="C10" s="63">
        <v>222884163</v>
      </c>
      <c r="D10" s="64">
        <v>210398214</v>
      </c>
      <c r="E10" s="65">
        <f aca="true" t="shared" si="0" ref="E10:E33">($D10-$C10)</f>
        <v>-12485949</v>
      </c>
      <c r="F10" s="63">
        <v>238240308</v>
      </c>
      <c r="G10" s="64">
        <v>218116785</v>
      </c>
      <c r="H10" s="65">
        <f aca="true" t="shared" si="1" ref="H10:H33">($G10-$F10)</f>
        <v>-20123523</v>
      </c>
      <c r="I10" s="65">
        <v>232270595</v>
      </c>
      <c r="J10" s="30">
        <f aca="true" t="shared" si="2" ref="J10:J33">IF($C10=0,0,($E10/$C10)*100)</f>
        <v>-5.601990214082639</v>
      </c>
      <c r="K10" s="31">
        <f aca="true" t="shared" si="3" ref="K10:K33">IF($F10=0,0,($H10/$F10)*100)</f>
        <v>-8.446733119569338</v>
      </c>
      <c r="L10" s="84">
        <v>565392762</v>
      </c>
      <c r="M10" s="85">
        <v>590092103</v>
      </c>
      <c r="N10" s="32">
        <f aca="true" t="shared" si="4" ref="N10:N33">IF($L10=0,0,($E10/$L10)*100)</f>
        <v>-2.208367322537461</v>
      </c>
      <c r="O10" s="31">
        <f aca="true" t="shared" si="5" ref="O10:O33">IF($M10=0,0,($H10/$M10)*100)</f>
        <v>-3.410234249482915</v>
      </c>
      <c r="P10" s="6"/>
      <c r="Q10" s="33"/>
    </row>
    <row r="11" spans="1:17" ht="16.5">
      <c r="A11" s="7"/>
      <c r="B11" s="34" t="s">
        <v>18</v>
      </c>
      <c r="C11" s="66">
        <f>SUM(C8:C10)</f>
        <v>553124896</v>
      </c>
      <c r="D11" s="67">
        <v>565392762</v>
      </c>
      <c r="E11" s="68">
        <f t="shared" si="0"/>
        <v>12267866</v>
      </c>
      <c r="F11" s="66">
        <f>SUM(F8:F10)</f>
        <v>588295485</v>
      </c>
      <c r="G11" s="67">
        <v>590092103</v>
      </c>
      <c r="H11" s="68">
        <f t="shared" si="1"/>
        <v>1796618</v>
      </c>
      <c r="I11" s="68">
        <v>622100727</v>
      </c>
      <c r="J11" s="35">
        <f t="shared" si="2"/>
        <v>2.2179196938551833</v>
      </c>
      <c r="K11" s="36">
        <f t="shared" si="3"/>
        <v>0.30539381073101385</v>
      </c>
      <c r="L11" s="86">
        <v>565392762</v>
      </c>
      <c r="M11" s="87">
        <v>590092103</v>
      </c>
      <c r="N11" s="37">
        <f t="shared" si="4"/>
        <v>2.1697953749185066</v>
      </c>
      <c r="O11" s="36">
        <f t="shared" si="5"/>
        <v>0.30446399652970785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163419209</v>
      </c>
      <c r="D13" s="64">
        <v>158254212</v>
      </c>
      <c r="E13" s="65">
        <f t="shared" si="0"/>
        <v>-5164997</v>
      </c>
      <c r="F13" s="63">
        <v>173224353</v>
      </c>
      <c r="G13" s="64">
        <v>170665738</v>
      </c>
      <c r="H13" s="65">
        <f t="shared" si="1"/>
        <v>-2558615</v>
      </c>
      <c r="I13" s="65">
        <v>179072887</v>
      </c>
      <c r="J13" s="30">
        <f t="shared" si="2"/>
        <v>-3.160581324316654</v>
      </c>
      <c r="K13" s="31">
        <f t="shared" si="3"/>
        <v>-1.477052709788444</v>
      </c>
      <c r="L13" s="84">
        <v>550402762</v>
      </c>
      <c r="M13" s="85">
        <v>588592103</v>
      </c>
      <c r="N13" s="32">
        <f t="shared" si="4"/>
        <v>-0.9384031761090617</v>
      </c>
      <c r="O13" s="31">
        <f t="shared" si="5"/>
        <v>-0.4347008712755359</v>
      </c>
      <c r="P13" s="6"/>
      <c r="Q13" s="33"/>
    </row>
    <row r="14" spans="1:17" ht="12.75">
      <c r="A14" s="3"/>
      <c r="B14" s="29" t="s">
        <v>21</v>
      </c>
      <c r="C14" s="63">
        <v>8433144</v>
      </c>
      <c r="D14" s="64">
        <v>5612093</v>
      </c>
      <c r="E14" s="65">
        <f t="shared" si="0"/>
        <v>-2821051</v>
      </c>
      <c r="F14" s="63">
        <v>8939133</v>
      </c>
      <c r="G14" s="64">
        <v>5881473</v>
      </c>
      <c r="H14" s="65">
        <f t="shared" si="1"/>
        <v>-3057660</v>
      </c>
      <c r="I14" s="65">
        <v>6163784</v>
      </c>
      <c r="J14" s="30">
        <f t="shared" si="2"/>
        <v>-33.45194864453874</v>
      </c>
      <c r="K14" s="31">
        <f t="shared" si="3"/>
        <v>-34.205330651194025</v>
      </c>
      <c r="L14" s="84">
        <v>550402762</v>
      </c>
      <c r="M14" s="85">
        <v>588592103</v>
      </c>
      <c r="N14" s="32">
        <f t="shared" si="4"/>
        <v>-0.5125430311703268</v>
      </c>
      <c r="O14" s="31">
        <f t="shared" si="5"/>
        <v>-0.5194870920651818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550402762</v>
      </c>
      <c r="M15" s="85">
        <v>588592103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184040000</v>
      </c>
      <c r="D16" s="64">
        <v>191903600</v>
      </c>
      <c r="E16" s="65">
        <f t="shared" si="0"/>
        <v>7863600</v>
      </c>
      <c r="F16" s="63">
        <v>195082400</v>
      </c>
      <c r="G16" s="64">
        <v>201114973</v>
      </c>
      <c r="H16" s="65">
        <f t="shared" si="1"/>
        <v>6032573</v>
      </c>
      <c r="I16" s="65">
        <v>210768491</v>
      </c>
      <c r="J16" s="30">
        <f t="shared" si="2"/>
        <v>4.272766789828298</v>
      </c>
      <c r="K16" s="31">
        <f t="shared" si="3"/>
        <v>3.092320475860457</v>
      </c>
      <c r="L16" s="84">
        <v>550402762</v>
      </c>
      <c r="M16" s="85">
        <v>588592103</v>
      </c>
      <c r="N16" s="32">
        <f t="shared" si="4"/>
        <v>1.4286992258952362</v>
      </c>
      <c r="O16" s="31">
        <f t="shared" si="5"/>
        <v>1.0249157216436524</v>
      </c>
      <c r="P16" s="6"/>
      <c r="Q16" s="33"/>
    </row>
    <row r="17" spans="1:17" ht="12.75">
      <c r="A17" s="3"/>
      <c r="B17" s="29" t="s">
        <v>23</v>
      </c>
      <c r="C17" s="63">
        <v>232229170</v>
      </c>
      <c r="D17" s="64">
        <v>194632857</v>
      </c>
      <c r="E17" s="65">
        <f t="shared" si="0"/>
        <v>-37596313</v>
      </c>
      <c r="F17" s="63">
        <v>244623717</v>
      </c>
      <c r="G17" s="64">
        <v>210929919</v>
      </c>
      <c r="H17" s="65">
        <f t="shared" si="1"/>
        <v>-33693798</v>
      </c>
      <c r="I17" s="65">
        <v>226095565</v>
      </c>
      <c r="J17" s="42">
        <f t="shared" si="2"/>
        <v>-16.18931549382879</v>
      </c>
      <c r="K17" s="31">
        <f t="shared" si="3"/>
        <v>-13.773724973690921</v>
      </c>
      <c r="L17" s="88">
        <v>550402762</v>
      </c>
      <c r="M17" s="85">
        <v>588592103</v>
      </c>
      <c r="N17" s="32">
        <f t="shared" si="4"/>
        <v>-6.830691194823619</v>
      </c>
      <c r="O17" s="31">
        <f t="shared" si="5"/>
        <v>-5.724473337013154</v>
      </c>
      <c r="P17" s="6"/>
      <c r="Q17" s="33"/>
    </row>
    <row r="18" spans="1:17" ht="16.5">
      <c r="A18" s="3"/>
      <c r="B18" s="34" t="s">
        <v>24</v>
      </c>
      <c r="C18" s="66">
        <f>SUM(C13:C17)</f>
        <v>588121523</v>
      </c>
      <c r="D18" s="67">
        <v>550402762</v>
      </c>
      <c r="E18" s="68">
        <f t="shared" si="0"/>
        <v>-37718761</v>
      </c>
      <c r="F18" s="66">
        <f>SUM(F13:F17)</f>
        <v>621869603</v>
      </c>
      <c r="G18" s="67">
        <v>588592103</v>
      </c>
      <c r="H18" s="68">
        <f t="shared" si="1"/>
        <v>-33277500</v>
      </c>
      <c r="I18" s="68">
        <v>622100727</v>
      </c>
      <c r="J18" s="43">
        <f t="shared" si="2"/>
        <v>-6.413429797229169</v>
      </c>
      <c r="K18" s="36">
        <f t="shared" si="3"/>
        <v>-5.3512022198004106</v>
      </c>
      <c r="L18" s="89">
        <v>550402762</v>
      </c>
      <c r="M18" s="87">
        <v>588592103</v>
      </c>
      <c r="N18" s="37">
        <f t="shared" si="4"/>
        <v>-6.852938176207771</v>
      </c>
      <c r="O18" s="36">
        <f t="shared" si="5"/>
        <v>-5.65374557871022</v>
      </c>
      <c r="P18" s="6"/>
      <c r="Q18" s="38"/>
    </row>
    <row r="19" spans="1:17" ht="16.5">
      <c r="A19" s="44"/>
      <c r="B19" s="45" t="s">
        <v>25</v>
      </c>
      <c r="C19" s="72">
        <f>C11-C18</f>
        <v>-34996627</v>
      </c>
      <c r="D19" s="73">
        <v>14990000</v>
      </c>
      <c r="E19" s="74">
        <f t="shared" si="0"/>
        <v>49986627</v>
      </c>
      <c r="F19" s="75">
        <f>F11-F18</f>
        <v>-33574118</v>
      </c>
      <c r="G19" s="76">
        <v>1500000</v>
      </c>
      <c r="H19" s="77">
        <f t="shared" si="1"/>
        <v>35074118</v>
      </c>
      <c r="I19" s="77">
        <v>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57771800</v>
      </c>
      <c r="M22" s="85">
        <v>50279300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14990000</v>
      </c>
      <c r="E23" s="65">
        <f t="shared" si="0"/>
        <v>14990000</v>
      </c>
      <c r="F23" s="63">
        <v>0</v>
      </c>
      <c r="G23" s="64">
        <v>1500000</v>
      </c>
      <c r="H23" s="65">
        <f t="shared" si="1"/>
        <v>1500000</v>
      </c>
      <c r="I23" s="65">
        <v>0</v>
      </c>
      <c r="J23" s="30">
        <f t="shared" si="2"/>
        <v>0</v>
      </c>
      <c r="K23" s="31">
        <f t="shared" si="3"/>
        <v>0</v>
      </c>
      <c r="L23" s="84">
        <v>57771800</v>
      </c>
      <c r="M23" s="85">
        <v>50279300</v>
      </c>
      <c r="N23" s="32">
        <f t="shared" si="4"/>
        <v>25.946915277003658</v>
      </c>
      <c r="O23" s="31">
        <f t="shared" si="5"/>
        <v>2.9833350901862197</v>
      </c>
      <c r="P23" s="6"/>
      <c r="Q23" s="33"/>
    </row>
    <row r="24" spans="1:17" ht="12.75">
      <c r="A24" s="7"/>
      <c r="B24" s="29" t="s">
        <v>29</v>
      </c>
      <c r="C24" s="63">
        <v>37121250</v>
      </c>
      <c r="D24" s="64">
        <v>42781800</v>
      </c>
      <c r="E24" s="65">
        <f t="shared" si="0"/>
        <v>5660550</v>
      </c>
      <c r="F24" s="63">
        <v>39771750</v>
      </c>
      <c r="G24" s="64">
        <v>48779300</v>
      </c>
      <c r="H24" s="65">
        <f t="shared" si="1"/>
        <v>9007550</v>
      </c>
      <c r="I24" s="65">
        <v>48625900</v>
      </c>
      <c r="J24" s="30">
        <f t="shared" si="2"/>
        <v>15.248813011415294</v>
      </c>
      <c r="K24" s="31">
        <f t="shared" si="3"/>
        <v>22.648110782150646</v>
      </c>
      <c r="L24" s="84">
        <v>57771800</v>
      </c>
      <c r="M24" s="85">
        <v>50279300</v>
      </c>
      <c r="N24" s="32">
        <f t="shared" si="4"/>
        <v>9.798119497748036</v>
      </c>
      <c r="O24" s="31">
        <f t="shared" si="5"/>
        <v>17.915026661071256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57771800</v>
      </c>
      <c r="M25" s="85">
        <v>50279300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37121250</v>
      </c>
      <c r="D26" s="67">
        <v>57771800</v>
      </c>
      <c r="E26" s="68">
        <f t="shared" si="0"/>
        <v>20650550</v>
      </c>
      <c r="F26" s="66">
        <f>SUM(F22:F24)</f>
        <v>39771750</v>
      </c>
      <c r="G26" s="67">
        <v>50279300</v>
      </c>
      <c r="H26" s="68">
        <f t="shared" si="1"/>
        <v>10507550</v>
      </c>
      <c r="I26" s="68">
        <v>48625900</v>
      </c>
      <c r="J26" s="43">
        <f t="shared" si="2"/>
        <v>55.62999629592215</v>
      </c>
      <c r="K26" s="36">
        <f t="shared" si="3"/>
        <v>26.41963202524405</v>
      </c>
      <c r="L26" s="89">
        <v>57771800</v>
      </c>
      <c r="M26" s="87">
        <v>50279300</v>
      </c>
      <c r="N26" s="37">
        <f t="shared" si="4"/>
        <v>35.745034774751694</v>
      </c>
      <c r="O26" s="36">
        <f t="shared" si="5"/>
        <v>20.898361751257475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1000000</v>
      </c>
      <c r="E28" s="65">
        <f t="shared" si="0"/>
        <v>1000000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57771800</v>
      </c>
      <c r="M28" s="85">
        <v>50279300</v>
      </c>
      <c r="N28" s="32">
        <f t="shared" si="4"/>
        <v>1.7309483173451405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8723000</v>
      </c>
      <c r="E29" s="65">
        <f t="shared" si="0"/>
        <v>8723000</v>
      </c>
      <c r="F29" s="63">
        <v>0</v>
      </c>
      <c r="G29" s="64">
        <v>10880000</v>
      </c>
      <c r="H29" s="65">
        <f t="shared" si="1"/>
        <v>10880000</v>
      </c>
      <c r="I29" s="65">
        <v>8648000</v>
      </c>
      <c r="J29" s="30">
        <f t="shared" si="2"/>
        <v>0</v>
      </c>
      <c r="K29" s="31">
        <f t="shared" si="3"/>
        <v>0</v>
      </c>
      <c r="L29" s="84">
        <v>57771800</v>
      </c>
      <c r="M29" s="85">
        <v>50279300</v>
      </c>
      <c r="N29" s="32">
        <f t="shared" si="4"/>
        <v>15.099062172201663</v>
      </c>
      <c r="O29" s="31">
        <f t="shared" si="5"/>
        <v>21.639123854150714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57771800</v>
      </c>
      <c r="M30" s="85">
        <v>50279300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37121250</v>
      </c>
      <c r="D31" s="64">
        <v>22386533</v>
      </c>
      <c r="E31" s="65">
        <f t="shared" si="0"/>
        <v>-14734717</v>
      </c>
      <c r="F31" s="63">
        <v>39771750</v>
      </c>
      <c r="G31" s="64">
        <v>26216242</v>
      </c>
      <c r="H31" s="65">
        <f t="shared" si="1"/>
        <v>-13555508</v>
      </c>
      <c r="I31" s="65">
        <v>21190000</v>
      </c>
      <c r="J31" s="30">
        <f t="shared" si="2"/>
        <v>-39.69348284338486</v>
      </c>
      <c r="K31" s="31">
        <f t="shared" si="3"/>
        <v>-34.083257588615034</v>
      </c>
      <c r="L31" s="84">
        <v>57771800</v>
      </c>
      <c r="M31" s="85">
        <v>50279300</v>
      </c>
      <c r="N31" s="32">
        <f t="shared" si="4"/>
        <v>-25.505033597706838</v>
      </c>
      <c r="O31" s="31">
        <f t="shared" si="5"/>
        <v>-26.960415121133348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25662267</v>
      </c>
      <c r="E32" s="65">
        <f t="shared" si="0"/>
        <v>25662267</v>
      </c>
      <c r="F32" s="63">
        <v>0</v>
      </c>
      <c r="G32" s="64">
        <v>13183058</v>
      </c>
      <c r="H32" s="65">
        <f t="shared" si="1"/>
        <v>13183058</v>
      </c>
      <c r="I32" s="65">
        <v>18787900</v>
      </c>
      <c r="J32" s="30">
        <f t="shared" si="2"/>
        <v>0</v>
      </c>
      <c r="K32" s="31">
        <f t="shared" si="3"/>
        <v>0</v>
      </c>
      <c r="L32" s="84">
        <v>57771800</v>
      </c>
      <c r="M32" s="85">
        <v>50279300</v>
      </c>
      <c r="N32" s="32">
        <f t="shared" si="4"/>
        <v>44.420057882911735</v>
      </c>
      <c r="O32" s="31">
        <f t="shared" si="5"/>
        <v>26.219653018240113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37121250</v>
      </c>
      <c r="D33" s="82">
        <v>57771800</v>
      </c>
      <c r="E33" s="83">
        <f t="shared" si="0"/>
        <v>20650550</v>
      </c>
      <c r="F33" s="81">
        <f>SUM(F28:F32)</f>
        <v>39771750</v>
      </c>
      <c r="G33" s="82">
        <v>50279300</v>
      </c>
      <c r="H33" s="83">
        <f t="shared" si="1"/>
        <v>10507550</v>
      </c>
      <c r="I33" s="83">
        <v>48625900</v>
      </c>
      <c r="J33" s="58">
        <f t="shared" si="2"/>
        <v>55.62999629592215</v>
      </c>
      <c r="K33" s="59">
        <f t="shared" si="3"/>
        <v>26.41963202524405</v>
      </c>
      <c r="L33" s="96">
        <v>57771800</v>
      </c>
      <c r="M33" s="97">
        <v>50279300</v>
      </c>
      <c r="N33" s="60">
        <f t="shared" si="4"/>
        <v>35.745034774751694</v>
      </c>
      <c r="O33" s="59">
        <f t="shared" si="5"/>
        <v>20.898361751257475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26864795</v>
      </c>
      <c r="D8" s="64">
        <v>26785390</v>
      </c>
      <c r="E8" s="65">
        <f>($D8-$C8)</f>
        <v>-79405</v>
      </c>
      <c r="F8" s="63">
        <v>28261765</v>
      </c>
      <c r="G8" s="64">
        <v>28154409</v>
      </c>
      <c r="H8" s="65">
        <f>($G8-$F8)</f>
        <v>-107356</v>
      </c>
      <c r="I8" s="65">
        <v>29619627</v>
      </c>
      <c r="J8" s="30">
        <f>IF($C8=0,0,($E8/$C8)*100)</f>
        <v>-0.295572700256972</v>
      </c>
      <c r="K8" s="31">
        <f>IF($F8=0,0,($H8/$F8)*100)</f>
        <v>-0.3798630411087206</v>
      </c>
      <c r="L8" s="84">
        <v>207683720</v>
      </c>
      <c r="M8" s="85">
        <v>218208123</v>
      </c>
      <c r="N8" s="32">
        <f>IF($L8=0,0,($E8/$L8)*100)</f>
        <v>-0.0382336179263353</v>
      </c>
      <c r="O8" s="31">
        <f>IF($M8=0,0,($H8/$M8)*100)</f>
        <v>-0.04919890172924498</v>
      </c>
      <c r="P8" s="6"/>
      <c r="Q8" s="33"/>
    </row>
    <row r="9" spans="1:17" ht="12.75">
      <c r="A9" s="3"/>
      <c r="B9" s="29" t="s">
        <v>16</v>
      </c>
      <c r="C9" s="63">
        <v>2233833</v>
      </c>
      <c r="D9" s="64">
        <v>1848000</v>
      </c>
      <c r="E9" s="65">
        <f>($D9-$C9)</f>
        <v>-385833</v>
      </c>
      <c r="F9" s="63">
        <v>2349992</v>
      </c>
      <c r="G9" s="64">
        <v>1940400</v>
      </c>
      <c r="H9" s="65">
        <f>($G9-$F9)</f>
        <v>-409592</v>
      </c>
      <c r="I9" s="65">
        <v>2037420</v>
      </c>
      <c r="J9" s="30">
        <f>IF($C9=0,0,($E9/$C9)*100)</f>
        <v>-17.27224013612477</v>
      </c>
      <c r="K9" s="31">
        <f>IF($F9=0,0,($H9/$F9)*100)</f>
        <v>-17.429506142999635</v>
      </c>
      <c r="L9" s="84">
        <v>207683720</v>
      </c>
      <c r="M9" s="85">
        <v>218208123</v>
      </c>
      <c r="N9" s="32">
        <f>IF($L9=0,0,($E9/$L9)*100)</f>
        <v>-0.1857791260672719</v>
      </c>
      <c r="O9" s="31">
        <f>IF($M9=0,0,($H9/$M9)*100)</f>
        <v>-0.18770703600250482</v>
      </c>
      <c r="P9" s="6"/>
      <c r="Q9" s="33"/>
    </row>
    <row r="10" spans="1:17" ht="12.75">
      <c r="A10" s="3"/>
      <c r="B10" s="29" t="s">
        <v>17</v>
      </c>
      <c r="C10" s="63">
        <v>177722027</v>
      </c>
      <c r="D10" s="64">
        <v>179050330</v>
      </c>
      <c r="E10" s="65">
        <f aca="true" t="shared" si="0" ref="E10:E33">($D10-$C10)</f>
        <v>1328303</v>
      </c>
      <c r="F10" s="63">
        <v>188275457</v>
      </c>
      <c r="G10" s="64">
        <v>188113314</v>
      </c>
      <c r="H10" s="65">
        <f aca="true" t="shared" si="1" ref="H10:H33">($G10-$F10)</f>
        <v>-162143</v>
      </c>
      <c r="I10" s="65">
        <v>197735638</v>
      </c>
      <c r="J10" s="30">
        <f aca="true" t="shared" si="2" ref="J10:J33">IF($C10=0,0,($E10/$C10)*100)</f>
        <v>0.7474048222508739</v>
      </c>
      <c r="K10" s="31">
        <f aca="true" t="shared" si="3" ref="K10:K33">IF($F10=0,0,($H10/$F10)*100)</f>
        <v>-0.08612009370929319</v>
      </c>
      <c r="L10" s="84">
        <v>207683720</v>
      </c>
      <c r="M10" s="85">
        <v>218208123</v>
      </c>
      <c r="N10" s="32">
        <f aca="true" t="shared" si="4" ref="N10:N33">IF($L10=0,0,($E10/$L10)*100)</f>
        <v>0.6395797417342101</v>
      </c>
      <c r="O10" s="31">
        <f aca="true" t="shared" si="5" ref="O10:O33">IF($M10=0,0,($H10/$M10)*100)</f>
        <v>-0.07430658298637215</v>
      </c>
      <c r="P10" s="6"/>
      <c r="Q10" s="33"/>
    </row>
    <row r="11" spans="1:17" ht="16.5">
      <c r="A11" s="7"/>
      <c r="B11" s="34" t="s">
        <v>18</v>
      </c>
      <c r="C11" s="66">
        <f>SUM(C8:C10)</f>
        <v>206820655</v>
      </c>
      <c r="D11" s="67">
        <v>207683720</v>
      </c>
      <c r="E11" s="68">
        <f t="shared" si="0"/>
        <v>863065</v>
      </c>
      <c r="F11" s="66">
        <f>SUM(F8:F10)</f>
        <v>218887214</v>
      </c>
      <c r="G11" s="67">
        <v>218208123</v>
      </c>
      <c r="H11" s="68">
        <f t="shared" si="1"/>
        <v>-679091</v>
      </c>
      <c r="I11" s="68">
        <v>229392685</v>
      </c>
      <c r="J11" s="35">
        <f t="shared" si="2"/>
        <v>0.41730116365795283</v>
      </c>
      <c r="K11" s="36">
        <f t="shared" si="3"/>
        <v>-0.3102469932300385</v>
      </c>
      <c r="L11" s="86">
        <v>207683720</v>
      </c>
      <c r="M11" s="87">
        <v>218208123</v>
      </c>
      <c r="N11" s="37">
        <f t="shared" si="4"/>
        <v>0.41556699774060285</v>
      </c>
      <c r="O11" s="36">
        <f t="shared" si="5"/>
        <v>-0.31121252071812194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96261038</v>
      </c>
      <c r="D13" s="64">
        <v>95953648</v>
      </c>
      <c r="E13" s="65">
        <f t="shared" si="0"/>
        <v>-307390</v>
      </c>
      <c r="F13" s="63">
        <v>103166523</v>
      </c>
      <c r="G13" s="64">
        <v>101950741</v>
      </c>
      <c r="H13" s="65">
        <f t="shared" si="1"/>
        <v>-1215782</v>
      </c>
      <c r="I13" s="65">
        <v>108322661</v>
      </c>
      <c r="J13" s="30">
        <f t="shared" si="2"/>
        <v>-0.3193296128803431</v>
      </c>
      <c r="K13" s="31">
        <f t="shared" si="3"/>
        <v>-1.1784656152461395</v>
      </c>
      <c r="L13" s="84">
        <v>198574175</v>
      </c>
      <c r="M13" s="85">
        <v>209087456</v>
      </c>
      <c r="N13" s="32">
        <f t="shared" si="4"/>
        <v>-0.15479857841534528</v>
      </c>
      <c r="O13" s="31">
        <f t="shared" si="5"/>
        <v>-0.5814705593816207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4000000</v>
      </c>
      <c r="E14" s="65">
        <f t="shared" si="0"/>
        <v>4000000</v>
      </c>
      <c r="F14" s="63">
        <v>0</v>
      </c>
      <c r="G14" s="64">
        <v>4200000</v>
      </c>
      <c r="H14" s="65">
        <f t="shared" si="1"/>
        <v>4200000</v>
      </c>
      <c r="I14" s="65">
        <v>4410000</v>
      </c>
      <c r="J14" s="30">
        <f t="shared" si="2"/>
        <v>0</v>
      </c>
      <c r="K14" s="31">
        <f t="shared" si="3"/>
        <v>0</v>
      </c>
      <c r="L14" s="84">
        <v>198574175</v>
      </c>
      <c r="M14" s="85">
        <v>209087456</v>
      </c>
      <c r="N14" s="32">
        <f t="shared" si="4"/>
        <v>2.0143606287172036</v>
      </c>
      <c r="O14" s="31">
        <f t="shared" si="5"/>
        <v>2.0087288258937925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198574175</v>
      </c>
      <c r="M15" s="85">
        <v>209087456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198574175</v>
      </c>
      <c r="M16" s="85">
        <v>209087456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107187405</v>
      </c>
      <c r="D17" s="64">
        <v>98620527</v>
      </c>
      <c r="E17" s="65">
        <f t="shared" si="0"/>
        <v>-8566878</v>
      </c>
      <c r="F17" s="63">
        <v>111479206</v>
      </c>
      <c r="G17" s="64">
        <v>102936715</v>
      </c>
      <c r="H17" s="65">
        <f t="shared" si="1"/>
        <v>-8542491</v>
      </c>
      <c r="I17" s="65">
        <v>107875674</v>
      </c>
      <c r="J17" s="42">
        <f t="shared" si="2"/>
        <v>-7.992429707576185</v>
      </c>
      <c r="K17" s="31">
        <f t="shared" si="3"/>
        <v>-7.662855976925418</v>
      </c>
      <c r="L17" s="88">
        <v>198574175</v>
      </c>
      <c r="M17" s="85">
        <v>209087456</v>
      </c>
      <c r="N17" s="32">
        <f t="shared" si="4"/>
        <v>-4.3141954385558945</v>
      </c>
      <c r="O17" s="31">
        <f t="shared" si="5"/>
        <v>-4.08560664681864</v>
      </c>
      <c r="P17" s="6"/>
      <c r="Q17" s="33"/>
    </row>
    <row r="18" spans="1:17" ht="16.5">
      <c r="A18" s="3"/>
      <c r="B18" s="34" t="s">
        <v>24</v>
      </c>
      <c r="C18" s="66">
        <f>SUM(C13:C17)</f>
        <v>203448443</v>
      </c>
      <c r="D18" s="67">
        <v>198574175</v>
      </c>
      <c r="E18" s="68">
        <f t="shared" si="0"/>
        <v>-4874268</v>
      </c>
      <c r="F18" s="66">
        <f>SUM(F13:F17)</f>
        <v>214645729</v>
      </c>
      <c r="G18" s="67">
        <v>209087456</v>
      </c>
      <c r="H18" s="68">
        <f t="shared" si="1"/>
        <v>-5558273</v>
      </c>
      <c r="I18" s="68">
        <v>220608335</v>
      </c>
      <c r="J18" s="43">
        <f t="shared" si="2"/>
        <v>-2.3958246758369146</v>
      </c>
      <c r="K18" s="36">
        <f t="shared" si="3"/>
        <v>-2.5895101784205545</v>
      </c>
      <c r="L18" s="89">
        <v>198574175</v>
      </c>
      <c r="M18" s="87">
        <v>209087456</v>
      </c>
      <c r="N18" s="37">
        <f t="shared" si="4"/>
        <v>-2.4546333882540368</v>
      </c>
      <c r="O18" s="36">
        <f t="shared" si="5"/>
        <v>-2.6583483803064687</v>
      </c>
      <c r="P18" s="6"/>
      <c r="Q18" s="38"/>
    </row>
    <row r="19" spans="1:17" ht="16.5">
      <c r="A19" s="44"/>
      <c r="B19" s="45" t="s">
        <v>25</v>
      </c>
      <c r="C19" s="72">
        <f>C11-C18</f>
        <v>3372212</v>
      </c>
      <c r="D19" s="73">
        <v>9109545</v>
      </c>
      <c r="E19" s="74">
        <f t="shared" si="0"/>
        <v>5737333</v>
      </c>
      <c r="F19" s="75">
        <f>F11-F18</f>
        <v>4241485</v>
      </c>
      <c r="G19" s="76">
        <v>9120667</v>
      </c>
      <c r="H19" s="77">
        <f t="shared" si="1"/>
        <v>4879182</v>
      </c>
      <c r="I19" s="77">
        <v>8784350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33304300</v>
      </c>
      <c r="M22" s="85">
        <v>42179129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3020718</v>
      </c>
      <c r="D23" s="64">
        <v>100000</v>
      </c>
      <c r="E23" s="65">
        <f t="shared" si="0"/>
        <v>-2920718</v>
      </c>
      <c r="F23" s="63">
        <v>482441904</v>
      </c>
      <c r="G23" s="64">
        <v>0</v>
      </c>
      <c r="H23" s="65">
        <f t="shared" si="1"/>
        <v>-482441904</v>
      </c>
      <c r="I23" s="65">
        <v>0</v>
      </c>
      <c r="J23" s="30">
        <f t="shared" si="2"/>
        <v>-96.68952878090573</v>
      </c>
      <c r="K23" s="31">
        <f t="shared" si="3"/>
        <v>-100</v>
      </c>
      <c r="L23" s="84">
        <v>33304300</v>
      </c>
      <c r="M23" s="85">
        <v>42179129</v>
      </c>
      <c r="N23" s="32">
        <f t="shared" si="4"/>
        <v>-8.769792489258144</v>
      </c>
      <c r="O23" s="31">
        <f t="shared" si="5"/>
        <v>-1143.7929503001355</v>
      </c>
      <c r="P23" s="6"/>
      <c r="Q23" s="33"/>
    </row>
    <row r="24" spans="1:17" ht="12.75">
      <c r="A24" s="7"/>
      <c r="B24" s="29" t="s">
        <v>29</v>
      </c>
      <c r="C24" s="63">
        <v>473527748</v>
      </c>
      <c r="D24" s="64">
        <v>33204300</v>
      </c>
      <c r="E24" s="65">
        <f t="shared" si="0"/>
        <v>-440323448</v>
      </c>
      <c r="F24" s="63">
        <v>32440001</v>
      </c>
      <c r="G24" s="64">
        <v>42179129</v>
      </c>
      <c r="H24" s="65">
        <f t="shared" si="1"/>
        <v>9739128</v>
      </c>
      <c r="I24" s="65">
        <v>42009320</v>
      </c>
      <c r="J24" s="30">
        <f t="shared" si="2"/>
        <v>-92.98788716390068</v>
      </c>
      <c r="K24" s="31">
        <f t="shared" si="3"/>
        <v>30.021971947534777</v>
      </c>
      <c r="L24" s="84">
        <v>33304300</v>
      </c>
      <c r="M24" s="85">
        <v>42179129</v>
      </c>
      <c r="N24" s="32">
        <f t="shared" si="4"/>
        <v>-1322.1219121855136</v>
      </c>
      <c r="O24" s="31">
        <f t="shared" si="5"/>
        <v>23.08992203229232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33304300</v>
      </c>
      <c r="M25" s="85">
        <v>42179129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476548466</v>
      </c>
      <c r="D26" s="67">
        <v>33304300</v>
      </c>
      <c r="E26" s="68">
        <f t="shared" si="0"/>
        <v>-443244166</v>
      </c>
      <c r="F26" s="66">
        <f>SUM(F22:F24)</f>
        <v>514881905</v>
      </c>
      <c r="G26" s="67">
        <v>42179129</v>
      </c>
      <c r="H26" s="68">
        <f t="shared" si="1"/>
        <v>-472702776</v>
      </c>
      <c r="I26" s="68">
        <v>42009320</v>
      </c>
      <c r="J26" s="43">
        <f t="shared" si="2"/>
        <v>-93.01135091682364</v>
      </c>
      <c r="K26" s="36">
        <f t="shared" si="3"/>
        <v>-91.80799935084143</v>
      </c>
      <c r="L26" s="89">
        <v>33304300</v>
      </c>
      <c r="M26" s="87">
        <v>42179129</v>
      </c>
      <c r="N26" s="37">
        <f t="shared" si="4"/>
        <v>-1330.8917046747717</v>
      </c>
      <c r="O26" s="36">
        <f t="shared" si="5"/>
        <v>-1120.7030282678431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34244899</v>
      </c>
      <c r="M28" s="85">
        <v>42179129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8741392</v>
      </c>
      <c r="D29" s="64">
        <v>8000000</v>
      </c>
      <c r="E29" s="65">
        <f t="shared" si="0"/>
        <v>-741392</v>
      </c>
      <c r="F29" s="63">
        <v>9408941</v>
      </c>
      <c r="G29" s="64">
        <v>8000000</v>
      </c>
      <c r="H29" s="65">
        <f t="shared" si="1"/>
        <v>-1408941</v>
      </c>
      <c r="I29" s="65">
        <v>6000000</v>
      </c>
      <c r="J29" s="30">
        <f t="shared" si="2"/>
        <v>-8.481395182826716</v>
      </c>
      <c r="K29" s="31">
        <f t="shared" si="3"/>
        <v>-14.974490752997601</v>
      </c>
      <c r="L29" s="84">
        <v>34244899</v>
      </c>
      <c r="M29" s="85">
        <v>42179129</v>
      </c>
      <c r="N29" s="32">
        <f t="shared" si="4"/>
        <v>-2.164970613579558</v>
      </c>
      <c r="O29" s="31">
        <f t="shared" si="5"/>
        <v>-3.340374809541468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34244899</v>
      </c>
      <c r="M30" s="85">
        <v>42179129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21273142</v>
      </c>
      <c r="D31" s="64">
        <v>22691311</v>
      </c>
      <c r="E31" s="65">
        <f t="shared" si="0"/>
        <v>1418169</v>
      </c>
      <c r="F31" s="63">
        <v>22385057</v>
      </c>
      <c r="G31" s="64">
        <v>34179129</v>
      </c>
      <c r="H31" s="65">
        <f t="shared" si="1"/>
        <v>11794072</v>
      </c>
      <c r="I31" s="65">
        <v>36009320</v>
      </c>
      <c r="J31" s="30">
        <f t="shared" si="2"/>
        <v>6.666476442454998</v>
      </c>
      <c r="K31" s="31">
        <f t="shared" si="3"/>
        <v>52.68725471639406</v>
      </c>
      <c r="L31" s="84">
        <v>34244899</v>
      </c>
      <c r="M31" s="85">
        <v>42179129</v>
      </c>
      <c r="N31" s="32">
        <f t="shared" si="4"/>
        <v>4.141256191177553</v>
      </c>
      <c r="O31" s="31">
        <f t="shared" si="5"/>
        <v>27.96186711204966</v>
      </c>
      <c r="P31" s="6"/>
      <c r="Q31" s="33"/>
    </row>
    <row r="32" spans="1:17" ht="12.75">
      <c r="A32" s="7"/>
      <c r="B32" s="29" t="s">
        <v>36</v>
      </c>
      <c r="C32" s="63">
        <v>457905132</v>
      </c>
      <c r="D32" s="64">
        <v>3553588</v>
      </c>
      <c r="E32" s="65">
        <f t="shared" si="0"/>
        <v>-454351544</v>
      </c>
      <c r="F32" s="63">
        <v>495502003</v>
      </c>
      <c r="G32" s="64">
        <v>0</v>
      </c>
      <c r="H32" s="65">
        <f t="shared" si="1"/>
        <v>-495502003</v>
      </c>
      <c r="I32" s="65">
        <v>0</v>
      </c>
      <c r="J32" s="30">
        <f t="shared" si="2"/>
        <v>-99.22394667548737</v>
      </c>
      <c r="K32" s="31">
        <f t="shared" si="3"/>
        <v>-100</v>
      </c>
      <c r="L32" s="84">
        <v>34244899</v>
      </c>
      <c r="M32" s="85">
        <v>42179129</v>
      </c>
      <c r="N32" s="32">
        <f t="shared" si="4"/>
        <v>-1326.7714528812014</v>
      </c>
      <c r="O32" s="31">
        <f t="shared" si="5"/>
        <v>-1174.7563658794377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487919666</v>
      </c>
      <c r="D33" s="82">
        <v>34244899</v>
      </c>
      <c r="E33" s="83">
        <f t="shared" si="0"/>
        <v>-453674767</v>
      </c>
      <c r="F33" s="81">
        <f>SUM(F28:F32)</f>
        <v>527296001</v>
      </c>
      <c r="G33" s="82">
        <v>42179129</v>
      </c>
      <c r="H33" s="83">
        <f t="shared" si="1"/>
        <v>-485116872</v>
      </c>
      <c r="I33" s="83">
        <v>42009320</v>
      </c>
      <c r="J33" s="58">
        <f t="shared" si="2"/>
        <v>-92.98144727783938</v>
      </c>
      <c r="K33" s="59">
        <f t="shared" si="3"/>
        <v>-92.00086309776509</v>
      </c>
      <c r="L33" s="96">
        <v>34244899</v>
      </c>
      <c r="M33" s="97">
        <v>42179129</v>
      </c>
      <c r="N33" s="60">
        <f t="shared" si="4"/>
        <v>-1324.7951673036034</v>
      </c>
      <c r="O33" s="59">
        <f t="shared" si="5"/>
        <v>-1150.1348735769295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79479523</v>
      </c>
      <c r="D8" s="64">
        <v>95705400</v>
      </c>
      <c r="E8" s="65">
        <f>($D8-$C8)</f>
        <v>16225877</v>
      </c>
      <c r="F8" s="63">
        <v>83623519</v>
      </c>
      <c r="G8" s="64">
        <v>99107336</v>
      </c>
      <c r="H8" s="65">
        <f>($G8-$F8)</f>
        <v>15483817</v>
      </c>
      <c r="I8" s="65">
        <v>103659564</v>
      </c>
      <c r="J8" s="30">
        <f>IF($C8=0,0,($E8/$C8)*100)</f>
        <v>20.41516655805798</v>
      </c>
      <c r="K8" s="31">
        <f>IF($F8=0,0,($H8/$F8)*100)</f>
        <v>18.516103107308844</v>
      </c>
      <c r="L8" s="84">
        <v>385808859</v>
      </c>
      <c r="M8" s="85">
        <v>403483000</v>
      </c>
      <c r="N8" s="32">
        <f>IF($L8=0,0,($E8/$L8)*100)</f>
        <v>4.205677661745969</v>
      </c>
      <c r="O8" s="31">
        <f>IF($M8=0,0,($H8/$M8)*100)</f>
        <v>3.8375388802006527</v>
      </c>
      <c r="P8" s="6"/>
      <c r="Q8" s="33"/>
    </row>
    <row r="9" spans="1:17" ht="12.75">
      <c r="A9" s="3"/>
      <c r="B9" s="29" t="s">
        <v>16</v>
      </c>
      <c r="C9" s="63">
        <v>87351346</v>
      </c>
      <c r="D9" s="64">
        <v>90986780</v>
      </c>
      <c r="E9" s="65">
        <f>($D9-$C9)</f>
        <v>3635434</v>
      </c>
      <c r="F9" s="63">
        <v>91899819</v>
      </c>
      <c r="G9" s="64">
        <v>96093452</v>
      </c>
      <c r="H9" s="65">
        <f>($G9-$F9)</f>
        <v>4193633</v>
      </c>
      <c r="I9" s="65">
        <v>100513750</v>
      </c>
      <c r="J9" s="30">
        <f>IF($C9=0,0,($E9/$C9)*100)</f>
        <v>4.161852297044169</v>
      </c>
      <c r="K9" s="31">
        <f>IF($F9=0,0,($H9/$F9)*100)</f>
        <v>4.5632657883689625</v>
      </c>
      <c r="L9" s="84">
        <v>385808859</v>
      </c>
      <c r="M9" s="85">
        <v>403483000</v>
      </c>
      <c r="N9" s="32">
        <f>IF($L9=0,0,($E9/$L9)*100)</f>
        <v>0.9422888861139397</v>
      </c>
      <c r="O9" s="31">
        <f>IF($M9=0,0,($H9/$M9)*100)</f>
        <v>1.0393580398678506</v>
      </c>
      <c r="P9" s="6"/>
      <c r="Q9" s="33"/>
    </row>
    <row r="10" spans="1:17" ht="12.75">
      <c r="A10" s="3"/>
      <c r="B10" s="29" t="s">
        <v>17</v>
      </c>
      <c r="C10" s="63">
        <v>211833637</v>
      </c>
      <c r="D10" s="64">
        <v>199116679</v>
      </c>
      <c r="E10" s="65">
        <f aca="true" t="shared" si="0" ref="E10:E33">($D10-$C10)</f>
        <v>-12716958</v>
      </c>
      <c r="F10" s="63">
        <v>217796261</v>
      </c>
      <c r="G10" s="64">
        <v>208282212</v>
      </c>
      <c r="H10" s="65">
        <f aca="true" t="shared" si="1" ref="H10:H33">($G10-$F10)</f>
        <v>-9514049</v>
      </c>
      <c r="I10" s="65">
        <v>217869686</v>
      </c>
      <c r="J10" s="30">
        <f aca="true" t="shared" si="2" ref="J10:J33">IF($C10=0,0,($E10/$C10)*100)</f>
        <v>-6.0032760519520325</v>
      </c>
      <c r="K10" s="31">
        <f aca="true" t="shared" si="3" ref="K10:K33">IF($F10=0,0,($H10/$F10)*100)</f>
        <v>-4.368325221157034</v>
      </c>
      <c r="L10" s="84">
        <v>385808859</v>
      </c>
      <c r="M10" s="85">
        <v>403483000</v>
      </c>
      <c r="N10" s="32">
        <f aca="true" t="shared" si="4" ref="N10:N33">IF($L10=0,0,($E10/$L10)*100)</f>
        <v>-3.296180920511211</v>
      </c>
      <c r="O10" s="31">
        <f aca="true" t="shared" si="5" ref="O10:O33">IF($M10=0,0,($H10/$M10)*100)</f>
        <v>-2.357980137948811</v>
      </c>
      <c r="P10" s="6"/>
      <c r="Q10" s="33"/>
    </row>
    <row r="11" spans="1:17" ht="16.5">
      <c r="A11" s="7"/>
      <c r="B11" s="34" t="s">
        <v>18</v>
      </c>
      <c r="C11" s="66">
        <f>SUM(C8:C10)</f>
        <v>378664506</v>
      </c>
      <c r="D11" s="67">
        <v>385808859</v>
      </c>
      <c r="E11" s="68">
        <f t="shared" si="0"/>
        <v>7144353</v>
      </c>
      <c r="F11" s="66">
        <f>SUM(F8:F10)</f>
        <v>393319599</v>
      </c>
      <c r="G11" s="67">
        <v>403483000</v>
      </c>
      <c r="H11" s="68">
        <f t="shared" si="1"/>
        <v>10163401</v>
      </c>
      <c r="I11" s="68">
        <v>422043000</v>
      </c>
      <c r="J11" s="35">
        <f t="shared" si="2"/>
        <v>1.8867237057597366</v>
      </c>
      <c r="K11" s="36">
        <f t="shared" si="3"/>
        <v>2.5840057362613145</v>
      </c>
      <c r="L11" s="86">
        <v>385808859</v>
      </c>
      <c r="M11" s="87">
        <v>403483000</v>
      </c>
      <c r="N11" s="37">
        <f t="shared" si="4"/>
        <v>1.8517856273486972</v>
      </c>
      <c r="O11" s="36">
        <f t="shared" si="5"/>
        <v>2.518916782119693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150366326</v>
      </c>
      <c r="D13" s="64">
        <v>147987834</v>
      </c>
      <c r="E13" s="65">
        <f t="shared" si="0"/>
        <v>-2378492</v>
      </c>
      <c r="F13" s="63">
        <v>158208325</v>
      </c>
      <c r="G13" s="64">
        <v>154795268</v>
      </c>
      <c r="H13" s="65">
        <f t="shared" si="1"/>
        <v>-3413057</v>
      </c>
      <c r="I13" s="65">
        <v>161915849</v>
      </c>
      <c r="J13" s="30">
        <f t="shared" si="2"/>
        <v>-1.5817983076875868</v>
      </c>
      <c r="K13" s="31">
        <f t="shared" si="3"/>
        <v>-2.1573182068642724</v>
      </c>
      <c r="L13" s="84">
        <v>397129753</v>
      </c>
      <c r="M13" s="85">
        <v>410339038</v>
      </c>
      <c r="N13" s="32">
        <f t="shared" si="4"/>
        <v>-0.5989206253201582</v>
      </c>
      <c r="O13" s="31">
        <f t="shared" si="5"/>
        <v>-0.8317651219916347</v>
      </c>
      <c r="P13" s="6"/>
      <c r="Q13" s="33"/>
    </row>
    <row r="14" spans="1:17" ht="12.75">
      <c r="A14" s="3"/>
      <c r="B14" s="29" t="s">
        <v>21</v>
      </c>
      <c r="C14" s="63">
        <v>3154000</v>
      </c>
      <c r="D14" s="64">
        <v>0</v>
      </c>
      <c r="E14" s="65">
        <f t="shared" si="0"/>
        <v>-3154000</v>
      </c>
      <c r="F14" s="63">
        <v>3315902</v>
      </c>
      <c r="G14" s="64">
        <v>0</v>
      </c>
      <c r="H14" s="65">
        <f t="shared" si="1"/>
        <v>-3315902</v>
      </c>
      <c r="I14" s="65">
        <v>0</v>
      </c>
      <c r="J14" s="30">
        <f t="shared" si="2"/>
        <v>-100</v>
      </c>
      <c r="K14" s="31">
        <f t="shared" si="3"/>
        <v>-100</v>
      </c>
      <c r="L14" s="84">
        <v>397129753</v>
      </c>
      <c r="M14" s="85">
        <v>410339038</v>
      </c>
      <c r="N14" s="32">
        <f t="shared" si="4"/>
        <v>-0.7941988672906106</v>
      </c>
      <c r="O14" s="31">
        <f t="shared" si="5"/>
        <v>-0.8080883593629715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397129753</v>
      </c>
      <c r="M15" s="85">
        <v>410339038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130712340</v>
      </c>
      <c r="D16" s="64">
        <v>77466500</v>
      </c>
      <c r="E16" s="65">
        <f t="shared" si="0"/>
        <v>-53245840</v>
      </c>
      <c r="F16" s="63">
        <v>137588336</v>
      </c>
      <c r="G16" s="64">
        <v>81029959</v>
      </c>
      <c r="H16" s="65">
        <f t="shared" si="1"/>
        <v>-56558377</v>
      </c>
      <c r="I16" s="65">
        <v>84757337</v>
      </c>
      <c r="J16" s="30">
        <f t="shared" si="2"/>
        <v>-40.735128756779964</v>
      </c>
      <c r="K16" s="31">
        <f t="shared" si="3"/>
        <v>-41.106956188495516</v>
      </c>
      <c r="L16" s="84">
        <v>397129753</v>
      </c>
      <c r="M16" s="85">
        <v>410339038</v>
      </c>
      <c r="N16" s="32">
        <f t="shared" si="4"/>
        <v>-13.407668299282527</v>
      </c>
      <c r="O16" s="31">
        <f t="shared" si="5"/>
        <v>-13.783328360778583</v>
      </c>
      <c r="P16" s="6"/>
      <c r="Q16" s="33"/>
    </row>
    <row r="17" spans="1:17" ht="12.75">
      <c r="A17" s="3"/>
      <c r="B17" s="29" t="s">
        <v>23</v>
      </c>
      <c r="C17" s="63">
        <v>186035208</v>
      </c>
      <c r="D17" s="64">
        <v>171675419</v>
      </c>
      <c r="E17" s="65">
        <f t="shared" si="0"/>
        <v>-14359789</v>
      </c>
      <c r="F17" s="63">
        <v>195714967</v>
      </c>
      <c r="G17" s="64">
        <v>174513811</v>
      </c>
      <c r="H17" s="65">
        <f t="shared" si="1"/>
        <v>-21201156</v>
      </c>
      <c r="I17" s="65">
        <v>182541436</v>
      </c>
      <c r="J17" s="42">
        <f t="shared" si="2"/>
        <v>-7.718855562007381</v>
      </c>
      <c r="K17" s="31">
        <f t="shared" si="3"/>
        <v>-10.83266973649491</v>
      </c>
      <c r="L17" s="88">
        <v>397129753</v>
      </c>
      <c r="M17" s="85">
        <v>410339038</v>
      </c>
      <c r="N17" s="32">
        <f t="shared" si="4"/>
        <v>-3.615893518811722</v>
      </c>
      <c r="O17" s="31">
        <f t="shared" si="5"/>
        <v>-5.166741166849448</v>
      </c>
      <c r="P17" s="6"/>
      <c r="Q17" s="33"/>
    </row>
    <row r="18" spans="1:17" ht="16.5">
      <c r="A18" s="3"/>
      <c r="B18" s="34" t="s">
        <v>24</v>
      </c>
      <c r="C18" s="66">
        <f>SUM(C13:C17)</f>
        <v>470267874</v>
      </c>
      <c r="D18" s="67">
        <v>397129753</v>
      </c>
      <c r="E18" s="68">
        <f t="shared" si="0"/>
        <v>-73138121</v>
      </c>
      <c r="F18" s="66">
        <f>SUM(F13:F17)</f>
        <v>494827530</v>
      </c>
      <c r="G18" s="67">
        <v>410339038</v>
      </c>
      <c r="H18" s="68">
        <f t="shared" si="1"/>
        <v>-84488492</v>
      </c>
      <c r="I18" s="68">
        <v>429214622</v>
      </c>
      <c r="J18" s="43">
        <f t="shared" si="2"/>
        <v>-15.552438310935951</v>
      </c>
      <c r="K18" s="36">
        <f t="shared" si="3"/>
        <v>-17.074331333181885</v>
      </c>
      <c r="L18" s="89">
        <v>397129753</v>
      </c>
      <c r="M18" s="87">
        <v>410339038</v>
      </c>
      <c r="N18" s="37">
        <f t="shared" si="4"/>
        <v>-18.41668131070502</v>
      </c>
      <c r="O18" s="36">
        <f t="shared" si="5"/>
        <v>-20.589923008982637</v>
      </c>
      <c r="P18" s="6"/>
      <c r="Q18" s="38"/>
    </row>
    <row r="19" spans="1:17" ht="16.5">
      <c r="A19" s="44"/>
      <c r="B19" s="45" t="s">
        <v>25</v>
      </c>
      <c r="C19" s="72">
        <f>C11-C18</f>
        <v>-91603368</v>
      </c>
      <c r="D19" s="73">
        <v>-11320894</v>
      </c>
      <c r="E19" s="74">
        <f t="shared" si="0"/>
        <v>80282474</v>
      </c>
      <c r="F19" s="75">
        <f>F11-F18</f>
        <v>-101507931</v>
      </c>
      <c r="G19" s="76">
        <v>-6856038</v>
      </c>
      <c r="H19" s="77">
        <f t="shared" si="1"/>
        <v>94651893</v>
      </c>
      <c r="I19" s="77">
        <v>-7171622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15525275</v>
      </c>
      <c r="M22" s="85">
        <v>14248677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42705636</v>
      </c>
      <c r="D23" s="64">
        <v>1593643</v>
      </c>
      <c r="E23" s="65">
        <f t="shared" si="0"/>
        <v>-41111993</v>
      </c>
      <c r="F23" s="63">
        <v>54020376</v>
      </c>
      <c r="G23" s="64">
        <v>1666951</v>
      </c>
      <c r="H23" s="65">
        <f t="shared" si="1"/>
        <v>-52353425</v>
      </c>
      <c r="I23" s="65">
        <v>1743630</v>
      </c>
      <c r="J23" s="30">
        <f t="shared" si="2"/>
        <v>-96.26830753673823</v>
      </c>
      <c r="K23" s="31">
        <f t="shared" si="3"/>
        <v>-96.9142180720845</v>
      </c>
      <c r="L23" s="84">
        <v>15525275</v>
      </c>
      <c r="M23" s="85">
        <v>14248677</v>
      </c>
      <c r="N23" s="32">
        <f t="shared" si="4"/>
        <v>-264.8068584936499</v>
      </c>
      <c r="O23" s="31">
        <f t="shared" si="5"/>
        <v>-367.42656879652753</v>
      </c>
      <c r="P23" s="6"/>
      <c r="Q23" s="33"/>
    </row>
    <row r="24" spans="1:17" ht="12.75">
      <c r="A24" s="7"/>
      <c r="B24" s="29" t="s">
        <v>29</v>
      </c>
      <c r="C24" s="63">
        <v>18016518</v>
      </c>
      <c r="D24" s="64">
        <v>13931632</v>
      </c>
      <c r="E24" s="65">
        <f t="shared" si="0"/>
        <v>-4084886</v>
      </c>
      <c r="F24" s="63">
        <v>18965604</v>
      </c>
      <c r="G24" s="64">
        <v>12581726</v>
      </c>
      <c r="H24" s="65">
        <f t="shared" si="1"/>
        <v>-6383878</v>
      </c>
      <c r="I24" s="65">
        <v>13160486</v>
      </c>
      <c r="J24" s="30">
        <f t="shared" si="2"/>
        <v>-22.673004850326794</v>
      </c>
      <c r="K24" s="31">
        <f t="shared" si="3"/>
        <v>-33.6602936558203</v>
      </c>
      <c r="L24" s="84">
        <v>15525275</v>
      </c>
      <c r="M24" s="85">
        <v>14248677</v>
      </c>
      <c r="N24" s="32">
        <f t="shared" si="4"/>
        <v>-26.311198996475106</v>
      </c>
      <c r="O24" s="31">
        <f t="shared" si="5"/>
        <v>-44.80330349266813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15525275</v>
      </c>
      <c r="M25" s="85">
        <v>14248677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60722154</v>
      </c>
      <c r="D26" s="67">
        <v>15525275</v>
      </c>
      <c r="E26" s="68">
        <f t="shared" si="0"/>
        <v>-45196879</v>
      </c>
      <c r="F26" s="66">
        <f>SUM(F22:F24)</f>
        <v>72985980</v>
      </c>
      <c r="G26" s="67">
        <v>14248677</v>
      </c>
      <c r="H26" s="68">
        <f t="shared" si="1"/>
        <v>-58737303</v>
      </c>
      <c r="I26" s="68">
        <v>14904116</v>
      </c>
      <c r="J26" s="43">
        <f t="shared" si="2"/>
        <v>-74.43227228072311</v>
      </c>
      <c r="K26" s="36">
        <f t="shared" si="3"/>
        <v>-80.4775149967158</v>
      </c>
      <c r="L26" s="89">
        <v>15525275</v>
      </c>
      <c r="M26" s="87">
        <v>14248677</v>
      </c>
      <c r="N26" s="37">
        <f t="shared" si="4"/>
        <v>-291.11805749012495</v>
      </c>
      <c r="O26" s="36">
        <f t="shared" si="5"/>
        <v>-412.22987228919567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30481372</v>
      </c>
      <c r="M28" s="85">
        <v>31647442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138380</v>
      </c>
      <c r="E29" s="65">
        <f t="shared" si="0"/>
        <v>138380</v>
      </c>
      <c r="F29" s="63">
        <v>0</v>
      </c>
      <c r="G29" s="64">
        <v>104600</v>
      </c>
      <c r="H29" s="65">
        <f t="shared" si="1"/>
        <v>104600</v>
      </c>
      <c r="I29" s="65">
        <v>109412</v>
      </c>
      <c r="J29" s="30">
        <f t="shared" si="2"/>
        <v>0</v>
      </c>
      <c r="K29" s="31">
        <f t="shared" si="3"/>
        <v>0</v>
      </c>
      <c r="L29" s="84">
        <v>30481372</v>
      </c>
      <c r="M29" s="85">
        <v>31647442</v>
      </c>
      <c r="N29" s="32">
        <f t="shared" si="4"/>
        <v>0.4539821895156163</v>
      </c>
      <c r="O29" s="31">
        <f t="shared" si="5"/>
        <v>0.33051644426743876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30481372</v>
      </c>
      <c r="M30" s="85">
        <v>31647442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-632091</v>
      </c>
      <c r="D31" s="64">
        <v>0</v>
      </c>
      <c r="E31" s="65">
        <f t="shared" si="0"/>
        <v>632091</v>
      </c>
      <c r="F31" s="63">
        <v>-671381</v>
      </c>
      <c r="G31" s="64">
        <v>0</v>
      </c>
      <c r="H31" s="65">
        <f t="shared" si="1"/>
        <v>671381</v>
      </c>
      <c r="I31" s="65">
        <v>0</v>
      </c>
      <c r="J31" s="30">
        <f t="shared" si="2"/>
        <v>-100</v>
      </c>
      <c r="K31" s="31">
        <f t="shared" si="3"/>
        <v>-100</v>
      </c>
      <c r="L31" s="84">
        <v>30481372</v>
      </c>
      <c r="M31" s="85">
        <v>31647442</v>
      </c>
      <c r="N31" s="32">
        <f t="shared" si="4"/>
        <v>2.073696026543687</v>
      </c>
      <c r="O31" s="31">
        <f t="shared" si="5"/>
        <v>2.1214384404275073</v>
      </c>
      <c r="P31" s="6"/>
      <c r="Q31" s="33"/>
    </row>
    <row r="32" spans="1:17" ht="12.75">
      <c r="A32" s="7"/>
      <c r="B32" s="29" t="s">
        <v>36</v>
      </c>
      <c r="C32" s="63">
        <v>99769967</v>
      </c>
      <c r="D32" s="64">
        <v>30342992</v>
      </c>
      <c r="E32" s="65">
        <f t="shared" si="0"/>
        <v>-69426975</v>
      </c>
      <c r="F32" s="63">
        <v>114109118</v>
      </c>
      <c r="G32" s="64">
        <v>31542842</v>
      </c>
      <c r="H32" s="65">
        <f t="shared" si="1"/>
        <v>-82566276</v>
      </c>
      <c r="I32" s="65">
        <v>32993812</v>
      </c>
      <c r="J32" s="30">
        <f t="shared" si="2"/>
        <v>-69.58704817452731</v>
      </c>
      <c r="K32" s="31">
        <f t="shared" si="3"/>
        <v>-72.35729926507713</v>
      </c>
      <c r="L32" s="84">
        <v>30481372</v>
      </c>
      <c r="M32" s="85">
        <v>31647442</v>
      </c>
      <c r="N32" s="32">
        <f t="shared" si="4"/>
        <v>-227.76853679683447</v>
      </c>
      <c r="O32" s="31">
        <f t="shared" si="5"/>
        <v>-260.89399579277216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99137876</v>
      </c>
      <c r="D33" s="82">
        <v>30481372</v>
      </c>
      <c r="E33" s="83">
        <f t="shared" si="0"/>
        <v>-68656504</v>
      </c>
      <c r="F33" s="81">
        <f>SUM(F28:F32)</f>
        <v>113437737</v>
      </c>
      <c r="G33" s="82">
        <v>31647442</v>
      </c>
      <c r="H33" s="83">
        <f t="shared" si="1"/>
        <v>-81790295</v>
      </c>
      <c r="I33" s="83">
        <v>33103224</v>
      </c>
      <c r="J33" s="58">
        <f t="shared" si="2"/>
        <v>-69.25355552301727</v>
      </c>
      <c r="K33" s="59">
        <f t="shared" si="3"/>
        <v>-72.10148682708648</v>
      </c>
      <c r="L33" s="96">
        <v>30481372</v>
      </c>
      <c r="M33" s="97">
        <v>31647442</v>
      </c>
      <c r="N33" s="60">
        <f t="shared" si="4"/>
        <v>-225.24085858077515</v>
      </c>
      <c r="O33" s="59">
        <f t="shared" si="5"/>
        <v>-258.44204090807716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573928445</v>
      </c>
      <c r="M8" s="85">
        <v>610130987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57551943</v>
      </c>
      <c r="D9" s="64">
        <v>52507445</v>
      </c>
      <c r="E9" s="65">
        <f>($D9-$C9)</f>
        <v>-5044498</v>
      </c>
      <c r="F9" s="63">
        <v>60659748</v>
      </c>
      <c r="G9" s="64">
        <v>54922787</v>
      </c>
      <c r="H9" s="65">
        <f>($G9-$F9)</f>
        <v>-5736961</v>
      </c>
      <c r="I9" s="65">
        <v>57449235</v>
      </c>
      <c r="J9" s="30">
        <f>IF($C9=0,0,($E9/$C9)*100)</f>
        <v>-8.765121969904648</v>
      </c>
      <c r="K9" s="31">
        <f>IF($F9=0,0,($H9/$F9)*100)</f>
        <v>-9.457607703876384</v>
      </c>
      <c r="L9" s="84">
        <v>573928445</v>
      </c>
      <c r="M9" s="85">
        <v>610130987</v>
      </c>
      <c r="N9" s="32">
        <f>IF($L9=0,0,($E9/$L9)*100)</f>
        <v>-0.8789419733325815</v>
      </c>
      <c r="O9" s="31">
        <f>IF($M9=0,0,($H9/$M9)*100)</f>
        <v>-0.9402835001396184</v>
      </c>
      <c r="P9" s="6"/>
      <c r="Q9" s="33"/>
    </row>
    <row r="10" spans="1:17" ht="12.75">
      <c r="A10" s="3"/>
      <c r="B10" s="29" t="s">
        <v>17</v>
      </c>
      <c r="C10" s="63">
        <v>529269060</v>
      </c>
      <c r="D10" s="64">
        <v>521421000</v>
      </c>
      <c r="E10" s="65">
        <f aca="true" t="shared" si="0" ref="E10:E33">($D10-$C10)</f>
        <v>-7848060</v>
      </c>
      <c r="F10" s="63">
        <v>574133257</v>
      </c>
      <c r="G10" s="64">
        <v>555208200</v>
      </c>
      <c r="H10" s="65">
        <f aca="true" t="shared" si="1" ref="H10:H33">($G10-$F10)</f>
        <v>-18925057</v>
      </c>
      <c r="I10" s="65">
        <v>597361519</v>
      </c>
      <c r="J10" s="30">
        <f aca="true" t="shared" si="2" ref="J10:J33">IF($C10=0,0,($E10/$C10)*100)</f>
        <v>-1.4828110299891704</v>
      </c>
      <c r="K10" s="31">
        <f aca="true" t="shared" si="3" ref="K10:K33">IF($F10=0,0,($H10/$F10)*100)</f>
        <v>-3.296283009085468</v>
      </c>
      <c r="L10" s="84">
        <v>573928445</v>
      </c>
      <c r="M10" s="85">
        <v>610130987</v>
      </c>
      <c r="N10" s="32">
        <f aca="true" t="shared" si="4" ref="N10:N33">IF($L10=0,0,($E10/$L10)*100)</f>
        <v>-1.36742830371476</v>
      </c>
      <c r="O10" s="31">
        <f aca="true" t="shared" si="5" ref="O10:O33">IF($M10=0,0,($H10/$M10)*100)</f>
        <v>-3.1018023020030614</v>
      </c>
      <c r="P10" s="6"/>
      <c r="Q10" s="33"/>
    </row>
    <row r="11" spans="1:17" ht="16.5">
      <c r="A11" s="7"/>
      <c r="B11" s="34" t="s">
        <v>18</v>
      </c>
      <c r="C11" s="66">
        <f>SUM(C8:C10)</f>
        <v>586821003</v>
      </c>
      <c r="D11" s="67">
        <v>573928445</v>
      </c>
      <c r="E11" s="68">
        <f t="shared" si="0"/>
        <v>-12892558</v>
      </c>
      <c r="F11" s="66">
        <f>SUM(F8:F10)</f>
        <v>634793005</v>
      </c>
      <c r="G11" s="67">
        <v>610130987</v>
      </c>
      <c r="H11" s="68">
        <f t="shared" si="1"/>
        <v>-24662018</v>
      </c>
      <c r="I11" s="68">
        <v>654810754</v>
      </c>
      <c r="J11" s="35">
        <f t="shared" si="2"/>
        <v>-2.1970171370979372</v>
      </c>
      <c r="K11" s="36">
        <f t="shared" si="3"/>
        <v>-3.885048796339525</v>
      </c>
      <c r="L11" s="86">
        <v>573928445</v>
      </c>
      <c r="M11" s="87">
        <v>610130987</v>
      </c>
      <c r="N11" s="37">
        <f t="shared" si="4"/>
        <v>-2.2463702770473417</v>
      </c>
      <c r="O11" s="36">
        <f t="shared" si="5"/>
        <v>-4.04208580214268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211030285</v>
      </c>
      <c r="D13" s="64">
        <v>223466047</v>
      </c>
      <c r="E13" s="65">
        <f t="shared" si="0"/>
        <v>12435762</v>
      </c>
      <c r="F13" s="63">
        <v>222425914</v>
      </c>
      <c r="G13" s="64">
        <v>224058480</v>
      </c>
      <c r="H13" s="65">
        <f t="shared" si="1"/>
        <v>1632566</v>
      </c>
      <c r="I13" s="65">
        <v>234365170</v>
      </c>
      <c r="J13" s="30">
        <f t="shared" si="2"/>
        <v>5.892880256499677</v>
      </c>
      <c r="K13" s="31">
        <f t="shared" si="3"/>
        <v>0.7339819226279543</v>
      </c>
      <c r="L13" s="84">
        <v>563862195</v>
      </c>
      <c r="M13" s="85">
        <v>610130987</v>
      </c>
      <c r="N13" s="32">
        <f t="shared" si="4"/>
        <v>2.2054612120253956</v>
      </c>
      <c r="O13" s="31">
        <f t="shared" si="5"/>
        <v>0.26757631308439017</v>
      </c>
      <c r="P13" s="6"/>
      <c r="Q13" s="33"/>
    </row>
    <row r="14" spans="1:17" ht="12.75">
      <c r="A14" s="3"/>
      <c r="B14" s="29" t="s">
        <v>21</v>
      </c>
      <c r="C14" s="63">
        <v>6324000</v>
      </c>
      <c r="D14" s="64">
        <v>11000000</v>
      </c>
      <c r="E14" s="65">
        <f t="shared" si="0"/>
        <v>4676000</v>
      </c>
      <c r="F14" s="63">
        <v>6665496</v>
      </c>
      <c r="G14" s="64">
        <v>11506000</v>
      </c>
      <c r="H14" s="65">
        <f t="shared" si="1"/>
        <v>4840504</v>
      </c>
      <c r="I14" s="65">
        <v>12035276</v>
      </c>
      <c r="J14" s="30">
        <f t="shared" si="2"/>
        <v>73.94054395951929</v>
      </c>
      <c r="K14" s="31">
        <f t="shared" si="3"/>
        <v>72.62031212680947</v>
      </c>
      <c r="L14" s="84">
        <v>563862195</v>
      </c>
      <c r="M14" s="85">
        <v>610130987</v>
      </c>
      <c r="N14" s="32">
        <f t="shared" si="4"/>
        <v>0.8292806365569517</v>
      </c>
      <c r="O14" s="31">
        <f t="shared" si="5"/>
        <v>0.7933548865958515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563862195</v>
      </c>
      <c r="M15" s="85">
        <v>610130987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30565999</v>
      </c>
      <c r="D16" s="64">
        <v>23552113</v>
      </c>
      <c r="E16" s="65">
        <f t="shared" si="0"/>
        <v>-7013886</v>
      </c>
      <c r="F16" s="63">
        <v>32216563</v>
      </c>
      <c r="G16" s="64">
        <v>25346093</v>
      </c>
      <c r="H16" s="65">
        <f t="shared" si="1"/>
        <v>-6870470</v>
      </c>
      <c r="I16" s="65">
        <v>26512014</v>
      </c>
      <c r="J16" s="30">
        <f t="shared" si="2"/>
        <v>-22.946693154050028</v>
      </c>
      <c r="K16" s="31">
        <f t="shared" si="3"/>
        <v>-21.325893764645222</v>
      </c>
      <c r="L16" s="84">
        <v>563862195</v>
      </c>
      <c r="M16" s="85">
        <v>610130987</v>
      </c>
      <c r="N16" s="32">
        <f t="shared" si="4"/>
        <v>-1.2439007371295747</v>
      </c>
      <c r="O16" s="31">
        <f t="shared" si="5"/>
        <v>-1.1260647543541333</v>
      </c>
      <c r="P16" s="6"/>
      <c r="Q16" s="33"/>
    </row>
    <row r="17" spans="1:17" ht="12.75">
      <c r="A17" s="3"/>
      <c r="B17" s="29" t="s">
        <v>23</v>
      </c>
      <c r="C17" s="63">
        <v>338911049</v>
      </c>
      <c r="D17" s="64">
        <v>305844035</v>
      </c>
      <c r="E17" s="65">
        <f t="shared" si="0"/>
        <v>-33067014</v>
      </c>
      <c r="F17" s="63">
        <v>373606928</v>
      </c>
      <c r="G17" s="64">
        <v>349220414</v>
      </c>
      <c r="H17" s="65">
        <f t="shared" si="1"/>
        <v>-24386514</v>
      </c>
      <c r="I17" s="65">
        <v>381898294</v>
      </c>
      <c r="J17" s="42">
        <f t="shared" si="2"/>
        <v>-9.7568415363171</v>
      </c>
      <c r="K17" s="31">
        <f t="shared" si="3"/>
        <v>-6.5273184655719225</v>
      </c>
      <c r="L17" s="88">
        <v>563862195</v>
      </c>
      <c r="M17" s="85">
        <v>610130987</v>
      </c>
      <c r="N17" s="32">
        <f t="shared" si="4"/>
        <v>-5.864378618254412</v>
      </c>
      <c r="O17" s="31">
        <f t="shared" si="5"/>
        <v>-3.99693090821496</v>
      </c>
      <c r="P17" s="6"/>
      <c r="Q17" s="33"/>
    </row>
    <row r="18" spans="1:17" ht="16.5">
      <c r="A18" s="3"/>
      <c r="B18" s="34" t="s">
        <v>24</v>
      </c>
      <c r="C18" s="66">
        <f>SUM(C13:C17)</f>
        <v>586831333</v>
      </c>
      <c r="D18" s="67">
        <v>563862195</v>
      </c>
      <c r="E18" s="68">
        <f t="shared" si="0"/>
        <v>-22969138</v>
      </c>
      <c r="F18" s="66">
        <f>SUM(F13:F17)</f>
        <v>634914901</v>
      </c>
      <c r="G18" s="67">
        <v>610130987</v>
      </c>
      <c r="H18" s="68">
        <f t="shared" si="1"/>
        <v>-24783914</v>
      </c>
      <c r="I18" s="68">
        <v>654810754</v>
      </c>
      <c r="J18" s="43">
        <f t="shared" si="2"/>
        <v>-3.9140953640933147</v>
      </c>
      <c r="K18" s="36">
        <f t="shared" si="3"/>
        <v>-3.903501707231155</v>
      </c>
      <c r="L18" s="89">
        <v>563862195</v>
      </c>
      <c r="M18" s="87">
        <v>610130987</v>
      </c>
      <c r="N18" s="37">
        <f t="shared" si="4"/>
        <v>-4.07353750680164</v>
      </c>
      <c r="O18" s="36">
        <f t="shared" si="5"/>
        <v>-4.062064462888851</v>
      </c>
      <c r="P18" s="6"/>
      <c r="Q18" s="38"/>
    </row>
    <row r="19" spans="1:17" ht="16.5">
      <c r="A19" s="44"/>
      <c r="B19" s="45" t="s">
        <v>25</v>
      </c>
      <c r="C19" s="72">
        <f>C11-C18</f>
        <v>-10330</v>
      </c>
      <c r="D19" s="73">
        <v>10066250</v>
      </c>
      <c r="E19" s="74">
        <f t="shared" si="0"/>
        <v>10076580</v>
      </c>
      <c r="F19" s="75">
        <f>F11-F18</f>
        <v>-121896</v>
      </c>
      <c r="G19" s="76">
        <v>0</v>
      </c>
      <c r="H19" s="77">
        <f t="shared" si="1"/>
        <v>121896</v>
      </c>
      <c r="I19" s="77">
        <v>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454134250</v>
      </c>
      <c r="M22" s="85">
        <v>511733000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2637670</v>
      </c>
      <c r="D23" s="64">
        <v>9092250</v>
      </c>
      <c r="E23" s="65">
        <f t="shared" si="0"/>
        <v>6454580</v>
      </c>
      <c r="F23" s="63">
        <v>2672104</v>
      </c>
      <c r="G23" s="64">
        <v>0</v>
      </c>
      <c r="H23" s="65">
        <f t="shared" si="1"/>
        <v>-2672104</v>
      </c>
      <c r="I23" s="65">
        <v>0</v>
      </c>
      <c r="J23" s="30">
        <f t="shared" si="2"/>
        <v>244.70763969715694</v>
      </c>
      <c r="K23" s="31">
        <f t="shared" si="3"/>
        <v>-100</v>
      </c>
      <c r="L23" s="84">
        <v>454134250</v>
      </c>
      <c r="M23" s="85">
        <v>511733000</v>
      </c>
      <c r="N23" s="32">
        <f t="shared" si="4"/>
        <v>1.4212933730499298</v>
      </c>
      <c r="O23" s="31">
        <f t="shared" si="5"/>
        <v>-0.5221676147522243</v>
      </c>
      <c r="P23" s="6"/>
      <c r="Q23" s="33"/>
    </row>
    <row r="24" spans="1:17" ht="12.75">
      <c r="A24" s="7"/>
      <c r="B24" s="29" t="s">
        <v>29</v>
      </c>
      <c r="C24" s="63">
        <v>478161000</v>
      </c>
      <c r="D24" s="64">
        <v>445042000</v>
      </c>
      <c r="E24" s="65">
        <f t="shared" si="0"/>
        <v>-33119000</v>
      </c>
      <c r="F24" s="63">
        <v>568040000</v>
      </c>
      <c r="G24" s="64">
        <v>511733000</v>
      </c>
      <c r="H24" s="65">
        <f t="shared" si="1"/>
        <v>-56307000</v>
      </c>
      <c r="I24" s="65">
        <v>567413000</v>
      </c>
      <c r="J24" s="30">
        <f t="shared" si="2"/>
        <v>-6.926328161435165</v>
      </c>
      <c r="K24" s="31">
        <f t="shared" si="3"/>
        <v>-9.91250616153792</v>
      </c>
      <c r="L24" s="84">
        <v>454134250</v>
      </c>
      <c r="M24" s="85">
        <v>511733000</v>
      </c>
      <c r="N24" s="32">
        <f t="shared" si="4"/>
        <v>-7.292777411084939</v>
      </c>
      <c r="O24" s="31">
        <f t="shared" si="5"/>
        <v>-11.003198933819004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454134250</v>
      </c>
      <c r="M25" s="85">
        <v>511733000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480798670</v>
      </c>
      <c r="D26" s="67">
        <v>454134250</v>
      </c>
      <c r="E26" s="68">
        <f t="shared" si="0"/>
        <v>-26664420</v>
      </c>
      <c r="F26" s="66">
        <f>SUM(F22:F24)</f>
        <v>570712104</v>
      </c>
      <c r="G26" s="67">
        <v>511733000</v>
      </c>
      <c r="H26" s="68">
        <f t="shared" si="1"/>
        <v>-58979104</v>
      </c>
      <c r="I26" s="68">
        <v>567413000</v>
      </c>
      <c r="J26" s="43">
        <f t="shared" si="2"/>
        <v>-5.545859767041369</v>
      </c>
      <c r="K26" s="36">
        <f t="shared" si="3"/>
        <v>-10.334300532024463</v>
      </c>
      <c r="L26" s="89">
        <v>454134250</v>
      </c>
      <c r="M26" s="87">
        <v>511733000</v>
      </c>
      <c r="N26" s="37">
        <f t="shared" si="4"/>
        <v>-5.871484038035009</v>
      </c>
      <c r="O26" s="36">
        <f t="shared" si="5"/>
        <v>-11.525366548571228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478161000</v>
      </c>
      <c r="D28" s="64">
        <v>384687200</v>
      </c>
      <c r="E28" s="65">
        <f t="shared" si="0"/>
        <v>-93473800</v>
      </c>
      <c r="F28" s="63">
        <v>568040000</v>
      </c>
      <c r="G28" s="64">
        <v>504510000</v>
      </c>
      <c r="H28" s="65">
        <f t="shared" si="1"/>
        <v>-63530000</v>
      </c>
      <c r="I28" s="65">
        <v>559810000</v>
      </c>
      <c r="J28" s="30">
        <f t="shared" si="2"/>
        <v>-19.548603922109915</v>
      </c>
      <c r="K28" s="31">
        <f t="shared" si="3"/>
        <v>-11.184071544257447</v>
      </c>
      <c r="L28" s="84">
        <v>454134250</v>
      </c>
      <c r="M28" s="85">
        <v>511733000</v>
      </c>
      <c r="N28" s="32">
        <f t="shared" si="4"/>
        <v>-20.582856280934546</v>
      </c>
      <c r="O28" s="31">
        <f t="shared" si="5"/>
        <v>-12.414677185172737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454134250</v>
      </c>
      <c r="M29" s="85">
        <v>511733000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454134250</v>
      </c>
      <c r="M30" s="85">
        <v>511733000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2383000</v>
      </c>
      <c r="E31" s="65">
        <f t="shared" si="0"/>
        <v>2383000</v>
      </c>
      <c r="F31" s="63">
        <v>0</v>
      </c>
      <c r="G31" s="64">
        <v>2515000</v>
      </c>
      <c r="H31" s="65">
        <f t="shared" si="1"/>
        <v>2515000</v>
      </c>
      <c r="I31" s="65">
        <v>2660000</v>
      </c>
      <c r="J31" s="30">
        <f t="shared" si="2"/>
        <v>0</v>
      </c>
      <c r="K31" s="31">
        <f t="shared" si="3"/>
        <v>0</v>
      </c>
      <c r="L31" s="84">
        <v>454134250</v>
      </c>
      <c r="M31" s="85">
        <v>511733000</v>
      </c>
      <c r="N31" s="32">
        <f t="shared" si="4"/>
        <v>0.5247347012474836</v>
      </c>
      <c r="O31" s="31">
        <f t="shared" si="5"/>
        <v>0.49146722998125975</v>
      </c>
      <c r="P31" s="6"/>
      <c r="Q31" s="33"/>
    </row>
    <row r="32" spans="1:17" ht="12.75">
      <c r="A32" s="7"/>
      <c r="B32" s="29" t="s">
        <v>36</v>
      </c>
      <c r="C32" s="63">
        <v>2637670</v>
      </c>
      <c r="D32" s="64">
        <v>67064050</v>
      </c>
      <c r="E32" s="65">
        <f t="shared" si="0"/>
        <v>64426380</v>
      </c>
      <c r="F32" s="63">
        <v>2672104</v>
      </c>
      <c r="G32" s="64">
        <v>4708000</v>
      </c>
      <c r="H32" s="65">
        <f t="shared" si="1"/>
        <v>2035896</v>
      </c>
      <c r="I32" s="65">
        <v>4943000</v>
      </c>
      <c r="J32" s="30">
        <f t="shared" si="2"/>
        <v>2442.548916278382</v>
      </c>
      <c r="K32" s="31">
        <f t="shared" si="3"/>
        <v>76.19074706673094</v>
      </c>
      <c r="L32" s="84">
        <v>454134250</v>
      </c>
      <c r="M32" s="85">
        <v>511733000</v>
      </c>
      <c r="N32" s="32">
        <f t="shared" si="4"/>
        <v>14.186637541652056</v>
      </c>
      <c r="O32" s="31">
        <f t="shared" si="5"/>
        <v>0.39784340662024925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480798670</v>
      </c>
      <c r="D33" s="82">
        <v>454134250</v>
      </c>
      <c r="E33" s="83">
        <f t="shared" si="0"/>
        <v>-26664420</v>
      </c>
      <c r="F33" s="81">
        <f>SUM(F28:F32)</f>
        <v>570712104</v>
      </c>
      <c r="G33" s="82">
        <v>511733000</v>
      </c>
      <c r="H33" s="83">
        <f t="shared" si="1"/>
        <v>-58979104</v>
      </c>
      <c r="I33" s="83">
        <v>567413000</v>
      </c>
      <c r="J33" s="58">
        <f t="shared" si="2"/>
        <v>-5.545859767041369</v>
      </c>
      <c r="K33" s="59">
        <f t="shared" si="3"/>
        <v>-10.334300532024463</v>
      </c>
      <c r="L33" s="96">
        <v>454134250</v>
      </c>
      <c r="M33" s="97">
        <v>511733000</v>
      </c>
      <c r="N33" s="60">
        <f t="shared" si="4"/>
        <v>-5.871484038035009</v>
      </c>
      <c r="O33" s="59">
        <f t="shared" si="5"/>
        <v>-11.525366548571228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13138118</v>
      </c>
      <c r="D8" s="64">
        <v>20676181</v>
      </c>
      <c r="E8" s="65">
        <f>($D8-$C8)</f>
        <v>7538063</v>
      </c>
      <c r="F8" s="63">
        <v>13847576</v>
      </c>
      <c r="G8" s="64">
        <v>21668638</v>
      </c>
      <c r="H8" s="65">
        <f>($G8-$F8)</f>
        <v>7821062</v>
      </c>
      <c r="I8" s="65">
        <v>22708731</v>
      </c>
      <c r="J8" s="30">
        <f>IF($C8=0,0,($E8/$C8)*100)</f>
        <v>57.37551603661956</v>
      </c>
      <c r="K8" s="31">
        <f>IF($F8=0,0,($H8/$F8)*100)</f>
        <v>56.47964669051103</v>
      </c>
      <c r="L8" s="84">
        <v>227115977</v>
      </c>
      <c r="M8" s="85">
        <v>239189537</v>
      </c>
      <c r="N8" s="32">
        <f>IF($L8=0,0,($E8/$L8)*100)</f>
        <v>3.3190368637077436</v>
      </c>
      <c r="O8" s="31">
        <f>IF($M8=0,0,($H8/$M8)*100)</f>
        <v>3.269817776351981</v>
      </c>
      <c r="P8" s="6"/>
      <c r="Q8" s="33"/>
    </row>
    <row r="9" spans="1:17" ht="12.75">
      <c r="A9" s="3"/>
      <c r="B9" s="29" t="s">
        <v>16</v>
      </c>
      <c r="C9" s="63">
        <v>113687</v>
      </c>
      <c r="D9" s="64">
        <v>453254</v>
      </c>
      <c r="E9" s="65">
        <f>($D9-$C9)</f>
        <v>339567</v>
      </c>
      <c r="F9" s="63">
        <v>119826</v>
      </c>
      <c r="G9" s="64">
        <v>475011</v>
      </c>
      <c r="H9" s="65">
        <f>($G9-$F9)</f>
        <v>355185</v>
      </c>
      <c r="I9" s="65">
        <v>497811</v>
      </c>
      <c r="J9" s="30">
        <f>IF($C9=0,0,($E9/$C9)*100)</f>
        <v>298.6858655782983</v>
      </c>
      <c r="K9" s="31">
        <f>IF($F9=0,0,($H9/$F9)*100)</f>
        <v>296.41730509238397</v>
      </c>
      <c r="L9" s="84">
        <v>227115977</v>
      </c>
      <c r="M9" s="85">
        <v>239189537</v>
      </c>
      <c r="N9" s="32">
        <f>IF($L9=0,0,($E9/$L9)*100)</f>
        <v>0.1495125990189585</v>
      </c>
      <c r="O9" s="31">
        <f>IF($M9=0,0,($H9/$M9)*100)</f>
        <v>0.1484952077983244</v>
      </c>
      <c r="P9" s="6"/>
      <c r="Q9" s="33"/>
    </row>
    <row r="10" spans="1:17" ht="12.75">
      <c r="A10" s="3"/>
      <c r="B10" s="29" t="s">
        <v>17</v>
      </c>
      <c r="C10" s="63">
        <v>194305883</v>
      </c>
      <c r="D10" s="64">
        <v>205986542</v>
      </c>
      <c r="E10" s="65">
        <f aca="true" t="shared" si="0" ref="E10:E33">($D10-$C10)</f>
        <v>11680659</v>
      </c>
      <c r="F10" s="63">
        <v>214584140</v>
      </c>
      <c r="G10" s="64">
        <v>217045888</v>
      </c>
      <c r="H10" s="65">
        <f aca="true" t="shared" si="1" ref="H10:H33">($G10-$F10)</f>
        <v>2461748</v>
      </c>
      <c r="I10" s="65">
        <v>230932337</v>
      </c>
      <c r="J10" s="30">
        <f aca="true" t="shared" si="2" ref="J10:J33">IF($C10=0,0,($E10/$C10)*100)</f>
        <v>6.0114798479879274</v>
      </c>
      <c r="K10" s="31">
        <f aca="true" t="shared" si="3" ref="K10:K33">IF($F10=0,0,($H10/$F10)*100)</f>
        <v>1.1472180562831902</v>
      </c>
      <c r="L10" s="84">
        <v>227115977</v>
      </c>
      <c r="M10" s="85">
        <v>239189537</v>
      </c>
      <c r="N10" s="32">
        <f aca="true" t="shared" si="4" ref="N10:N33">IF($L10=0,0,($E10/$L10)*100)</f>
        <v>5.143037118872531</v>
      </c>
      <c r="O10" s="31">
        <f aca="true" t="shared" si="5" ref="O10:O33">IF($M10=0,0,($H10/$M10)*100)</f>
        <v>1.0292038819407054</v>
      </c>
      <c r="P10" s="6"/>
      <c r="Q10" s="33"/>
    </row>
    <row r="11" spans="1:17" ht="16.5">
      <c r="A11" s="7"/>
      <c r="B11" s="34" t="s">
        <v>18</v>
      </c>
      <c r="C11" s="66">
        <f>SUM(C8:C10)</f>
        <v>207557688</v>
      </c>
      <c r="D11" s="67">
        <v>227115977</v>
      </c>
      <c r="E11" s="68">
        <f t="shared" si="0"/>
        <v>19558289</v>
      </c>
      <c r="F11" s="66">
        <f>SUM(F8:F10)</f>
        <v>228551542</v>
      </c>
      <c r="G11" s="67">
        <v>239189537</v>
      </c>
      <c r="H11" s="68">
        <f t="shared" si="1"/>
        <v>10637995</v>
      </c>
      <c r="I11" s="68">
        <v>254138879</v>
      </c>
      <c r="J11" s="35">
        <f t="shared" si="2"/>
        <v>9.423061698393942</v>
      </c>
      <c r="K11" s="36">
        <f t="shared" si="3"/>
        <v>4.6545277738708055</v>
      </c>
      <c r="L11" s="86">
        <v>227115977</v>
      </c>
      <c r="M11" s="87">
        <v>239189537</v>
      </c>
      <c r="N11" s="37">
        <f t="shared" si="4"/>
        <v>8.611586581599234</v>
      </c>
      <c r="O11" s="36">
        <f t="shared" si="5"/>
        <v>4.447516866091012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94137408</v>
      </c>
      <c r="D13" s="64">
        <v>90663614</v>
      </c>
      <c r="E13" s="65">
        <f t="shared" si="0"/>
        <v>-3473794</v>
      </c>
      <c r="F13" s="63">
        <v>99220831</v>
      </c>
      <c r="G13" s="64">
        <v>94743478</v>
      </c>
      <c r="H13" s="65">
        <f t="shared" si="1"/>
        <v>-4477353</v>
      </c>
      <c r="I13" s="65">
        <v>99006938</v>
      </c>
      <c r="J13" s="30">
        <f t="shared" si="2"/>
        <v>-3.6901313450227993</v>
      </c>
      <c r="K13" s="31">
        <f t="shared" si="3"/>
        <v>-4.512513103221238</v>
      </c>
      <c r="L13" s="84">
        <v>209717974</v>
      </c>
      <c r="M13" s="85">
        <v>222511037</v>
      </c>
      <c r="N13" s="32">
        <f t="shared" si="4"/>
        <v>-1.6564121490130361</v>
      </c>
      <c r="O13" s="31">
        <f t="shared" si="5"/>
        <v>-2.0121936692965035</v>
      </c>
      <c r="P13" s="6"/>
      <c r="Q13" s="33"/>
    </row>
    <row r="14" spans="1:17" ht="12.75">
      <c r="A14" s="3"/>
      <c r="B14" s="29" t="s">
        <v>21</v>
      </c>
      <c r="C14" s="63">
        <v>15753238</v>
      </c>
      <c r="D14" s="64">
        <v>5129757</v>
      </c>
      <c r="E14" s="65">
        <f t="shared" si="0"/>
        <v>-10623481</v>
      </c>
      <c r="F14" s="63">
        <v>19866543</v>
      </c>
      <c r="G14" s="64">
        <v>5360596</v>
      </c>
      <c r="H14" s="65">
        <f t="shared" si="1"/>
        <v>-14505947</v>
      </c>
      <c r="I14" s="65">
        <v>5601823</v>
      </c>
      <c r="J14" s="30">
        <f t="shared" si="2"/>
        <v>-67.43680886431095</v>
      </c>
      <c r="K14" s="31">
        <f t="shared" si="3"/>
        <v>-73.01696626333026</v>
      </c>
      <c r="L14" s="84">
        <v>209717974</v>
      </c>
      <c r="M14" s="85">
        <v>222511037</v>
      </c>
      <c r="N14" s="32">
        <f t="shared" si="4"/>
        <v>-5.0656034851833915</v>
      </c>
      <c r="O14" s="31">
        <f t="shared" si="5"/>
        <v>-6.519203359786598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209717974</v>
      </c>
      <c r="M15" s="85">
        <v>222511037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209717974</v>
      </c>
      <c r="M16" s="85">
        <v>222511037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104976702</v>
      </c>
      <c r="D17" s="64">
        <v>113924603</v>
      </c>
      <c r="E17" s="65">
        <f t="shared" si="0"/>
        <v>8947901</v>
      </c>
      <c r="F17" s="63">
        <v>131907847</v>
      </c>
      <c r="G17" s="64">
        <v>122406963</v>
      </c>
      <c r="H17" s="65">
        <f t="shared" si="1"/>
        <v>-9500884</v>
      </c>
      <c r="I17" s="65">
        <v>129685809</v>
      </c>
      <c r="J17" s="42">
        <f t="shared" si="2"/>
        <v>8.523701763844706</v>
      </c>
      <c r="K17" s="31">
        <f t="shared" si="3"/>
        <v>-7.2026677836687</v>
      </c>
      <c r="L17" s="88">
        <v>209717974</v>
      </c>
      <c r="M17" s="85">
        <v>222511037</v>
      </c>
      <c r="N17" s="32">
        <f t="shared" si="4"/>
        <v>4.266635247964011</v>
      </c>
      <c r="O17" s="31">
        <f t="shared" si="5"/>
        <v>-4.2698484210470875</v>
      </c>
      <c r="P17" s="6"/>
      <c r="Q17" s="33"/>
    </row>
    <row r="18" spans="1:17" ht="16.5">
      <c r="A18" s="3"/>
      <c r="B18" s="34" t="s">
        <v>24</v>
      </c>
      <c r="C18" s="66">
        <f>SUM(C13:C17)</f>
        <v>214867348</v>
      </c>
      <c r="D18" s="67">
        <v>209717974</v>
      </c>
      <c r="E18" s="68">
        <f t="shared" si="0"/>
        <v>-5149374</v>
      </c>
      <c r="F18" s="66">
        <f>SUM(F13:F17)</f>
        <v>250995221</v>
      </c>
      <c r="G18" s="67">
        <v>222511037</v>
      </c>
      <c r="H18" s="68">
        <f t="shared" si="1"/>
        <v>-28484184</v>
      </c>
      <c r="I18" s="68">
        <v>234294570</v>
      </c>
      <c r="J18" s="43">
        <f t="shared" si="2"/>
        <v>-2.396536303878056</v>
      </c>
      <c r="K18" s="36">
        <f t="shared" si="3"/>
        <v>-11.348496551653467</v>
      </c>
      <c r="L18" s="89">
        <v>209717974</v>
      </c>
      <c r="M18" s="87">
        <v>222511037</v>
      </c>
      <c r="N18" s="37">
        <f t="shared" si="4"/>
        <v>-2.455380386232417</v>
      </c>
      <c r="O18" s="36">
        <f t="shared" si="5"/>
        <v>-12.801245450130189</v>
      </c>
      <c r="P18" s="6"/>
      <c r="Q18" s="38"/>
    </row>
    <row r="19" spans="1:17" ht="16.5">
      <c r="A19" s="44"/>
      <c r="B19" s="45" t="s">
        <v>25</v>
      </c>
      <c r="C19" s="72">
        <f>C11-C18</f>
        <v>-7309660</v>
      </c>
      <c r="D19" s="73">
        <v>17398003</v>
      </c>
      <c r="E19" s="74">
        <f t="shared" si="0"/>
        <v>24707663</v>
      </c>
      <c r="F19" s="75">
        <f>F11-F18</f>
        <v>-22443679</v>
      </c>
      <c r="G19" s="76">
        <v>16678500</v>
      </c>
      <c r="H19" s="77">
        <f t="shared" si="1"/>
        <v>39122179</v>
      </c>
      <c r="I19" s="77">
        <v>19844309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41600000</v>
      </c>
      <c r="M22" s="85">
        <v>43472000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3100000</v>
      </c>
      <c r="E23" s="65">
        <f t="shared" si="0"/>
        <v>3100000</v>
      </c>
      <c r="F23" s="63">
        <v>0</v>
      </c>
      <c r="G23" s="64">
        <v>3239500</v>
      </c>
      <c r="H23" s="65">
        <f t="shared" si="1"/>
        <v>3239500</v>
      </c>
      <c r="I23" s="65">
        <v>3385279</v>
      </c>
      <c r="J23" s="30">
        <f t="shared" si="2"/>
        <v>0</v>
      </c>
      <c r="K23" s="31">
        <f t="shared" si="3"/>
        <v>0</v>
      </c>
      <c r="L23" s="84">
        <v>41600000</v>
      </c>
      <c r="M23" s="85">
        <v>43472000</v>
      </c>
      <c r="N23" s="32">
        <f t="shared" si="4"/>
        <v>7.451923076923077</v>
      </c>
      <c r="O23" s="31">
        <f t="shared" si="5"/>
        <v>7.451923076923077</v>
      </c>
      <c r="P23" s="6"/>
      <c r="Q23" s="33"/>
    </row>
    <row r="24" spans="1:17" ht="12.75">
      <c r="A24" s="7"/>
      <c r="B24" s="29" t="s">
        <v>29</v>
      </c>
      <c r="C24" s="63">
        <v>61000000</v>
      </c>
      <c r="D24" s="64">
        <v>38500000</v>
      </c>
      <c r="E24" s="65">
        <f t="shared" si="0"/>
        <v>-22500000</v>
      </c>
      <c r="F24" s="63">
        <v>43000000</v>
      </c>
      <c r="G24" s="64">
        <v>40232500</v>
      </c>
      <c r="H24" s="65">
        <f t="shared" si="1"/>
        <v>-2767500</v>
      </c>
      <c r="I24" s="65">
        <v>42042963</v>
      </c>
      <c r="J24" s="30">
        <f t="shared" si="2"/>
        <v>-36.885245901639344</v>
      </c>
      <c r="K24" s="31">
        <f t="shared" si="3"/>
        <v>-6.436046511627907</v>
      </c>
      <c r="L24" s="84">
        <v>41600000</v>
      </c>
      <c r="M24" s="85">
        <v>43472000</v>
      </c>
      <c r="N24" s="32">
        <f t="shared" si="4"/>
        <v>-54.08653846153846</v>
      </c>
      <c r="O24" s="31">
        <f t="shared" si="5"/>
        <v>-6.366166728008833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41600000</v>
      </c>
      <c r="M25" s="85">
        <v>43472000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61000000</v>
      </c>
      <c r="D26" s="67">
        <v>41600000</v>
      </c>
      <c r="E26" s="68">
        <f t="shared" si="0"/>
        <v>-19400000</v>
      </c>
      <c r="F26" s="66">
        <f>SUM(F22:F24)</f>
        <v>43000000</v>
      </c>
      <c r="G26" s="67">
        <v>43472000</v>
      </c>
      <c r="H26" s="68">
        <f t="shared" si="1"/>
        <v>472000</v>
      </c>
      <c r="I26" s="68">
        <v>45428242</v>
      </c>
      <c r="J26" s="43">
        <f t="shared" si="2"/>
        <v>-31.80327868852459</v>
      </c>
      <c r="K26" s="36">
        <f t="shared" si="3"/>
        <v>1.0976744186046512</v>
      </c>
      <c r="L26" s="89">
        <v>41600000</v>
      </c>
      <c r="M26" s="87">
        <v>43472000</v>
      </c>
      <c r="N26" s="37">
        <f t="shared" si="4"/>
        <v>-46.63461538461539</v>
      </c>
      <c r="O26" s="36">
        <f t="shared" si="5"/>
        <v>1.0857563489142437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68100000</v>
      </c>
      <c r="M28" s="85">
        <v>71164500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30000000</v>
      </c>
      <c r="D29" s="64">
        <v>20000000</v>
      </c>
      <c r="E29" s="65">
        <f t="shared" si="0"/>
        <v>-10000000</v>
      </c>
      <c r="F29" s="63">
        <v>15000000</v>
      </c>
      <c r="G29" s="64">
        <v>20900000</v>
      </c>
      <c r="H29" s="65">
        <f t="shared" si="1"/>
        <v>5900000</v>
      </c>
      <c r="I29" s="65">
        <v>21840500</v>
      </c>
      <c r="J29" s="30">
        <f t="shared" si="2"/>
        <v>-33.33333333333333</v>
      </c>
      <c r="K29" s="31">
        <f t="shared" si="3"/>
        <v>39.33333333333333</v>
      </c>
      <c r="L29" s="84">
        <v>68100000</v>
      </c>
      <c r="M29" s="85">
        <v>71164500</v>
      </c>
      <c r="N29" s="32">
        <f t="shared" si="4"/>
        <v>-14.684287812041116</v>
      </c>
      <c r="O29" s="31">
        <f t="shared" si="5"/>
        <v>8.290650535028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68100000</v>
      </c>
      <c r="M30" s="85">
        <v>71164500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28000000</v>
      </c>
      <c r="D31" s="64">
        <v>33000000</v>
      </c>
      <c r="E31" s="65">
        <f t="shared" si="0"/>
        <v>5000000</v>
      </c>
      <c r="F31" s="63">
        <v>16500000</v>
      </c>
      <c r="G31" s="64">
        <v>35007500</v>
      </c>
      <c r="H31" s="65">
        <f t="shared" si="1"/>
        <v>18507500</v>
      </c>
      <c r="I31" s="65">
        <v>36582838</v>
      </c>
      <c r="J31" s="30">
        <f t="shared" si="2"/>
        <v>17.857142857142858</v>
      </c>
      <c r="K31" s="31">
        <f t="shared" si="3"/>
        <v>112.16666666666666</v>
      </c>
      <c r="L31" s="84">
        <v>68100000</v>
      </c>
      <c r="M31" s="85">
        <v>71164500</v>
      </c>
      <c r="N31" s="32">
        <f t="shared" si="4"/>
        <v>7.342143906020558</v>
      </c>
      <c r="O31" s="31">
        <f t="shared" si="5"/>
        <v>26.006646572378084</v>
      </c>
      <c r="P31" s="6"/>
      <c r="Q31" s="33"/>
    </row>
    <row r="32" spans="1:17" ht="12.75">
      <c r="A32" s="7"/>
      <c r="B32" s="29" t="s">
        <v>36</v>
      </c>
      <c r="C32" s="63">
        <v>8000000</v>
      </c>
      <c r="D32" s="64">
        <v>15100000</v>
      </c>
      <c r="E32" s="65">
        <f t="shared" si="0"/>
        <v>7100000</v>
      </c>
      <c r="F32" s="63">
        <v>21500000</v>
      </c>
      <c r="G32" s="64">
        <v>15257000</v>
      </c>
      <c r="H32" s="65">
        <f t="shared" si="1"/>
        <v>-6243000</v>
      </c>
      <c r="I32" s="65">
        <v>15943567</v>
      </c>
      <c r="J32" s="30">
        <f t="shared" si="2"/>
        <v>88.75</v>
      </c>
      <c r="K32" s="31">
        <f t="shared" si="3"/>
        <v>-29.037209302325586</v>
      </c>
      <c r="L32" s="84">
        <v>68100000</v>
      </c>
      <c r="M32" s="85">
        <v>71164500</v>
      </c>
      <c r="N32" s="32">
        <f t="shared" si="4"/>
        <v>10.425844346549193</v>
      </c>
      <c r="O32" s="31">
        <f t="shared" si="5"/>
        <v>-8.772632422064373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66000000</v>
      </c>
      <c r="D33" s="82">
        <v>68100000</v>
      </c>
      <c r="E33" s="83">
        <f t="shared" si="0"/>
        <v>2100000</v>
      </c>
      <c r="F33" s="81">
        <f>SUM(F28:F32)</f>
        <v>53000000</v>
      </c>
      <c r="G33" s="82">
        <v>71164500</v>
      </c>
      <c r="H33" s="83">
        <f t="shared" si="1"/>
        <v>18164500</v>
      </c>
      <c r="I33" s="83">
        <v>74366905</v>
      </c>
      <c r="J33" s="58">
        <f t="shared" si="2"/>
        <v>3.1818181818181817</v>
      </c>
      <c r="K33" s="59">
        <f t="shared" si="3"/>
        <v>34.27264150943396</v>
      </c>
      <c r="L33" s="96">
        <v>68100000</v>
      </c>
      <c r="M33" s="97">
        <v>71164500</v>
      </c>
      <c r="N33" s="60">
        <f t="shared" si="4"/>
        <v>3.0837004405286343</v>
      </c>
      <c r="O33" s="59">
        <f t="shared" si="5"/>
        <v>25.52466468534171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41530968</v>
      </c>
      <c r="D8" s="64">
        <v>29076947</v>
      </c>
      <c r="E8" s="65">
        <f>($D8-$C8)</f>
        <v>-12454021</v>
      </c>
      <c r="F8" s="63">
        <v>43773639</v>
      </c>
      <c r="G8" s="64">
        <v>30647102</v>
      </c>
      <c r="H8" s="65">
        <f>($G8-$F8)</f>
        <v>-13126537</v>
      </c>
      <c r="I8" s="65">
        <v>32302046</v>
      </c>
      <c r="J8" s="30">
        <f>IF($C8=0,0,($E8/$C8)*100)</f>
        <v>-29.987312118513586</v>
      </c>
      <c r="K8" s="31">
        <f>IF($F8=0,0,($H8/$F8)*100)</f>
        <v>-29.987310399302192</v>
      </c>
      <c r="L8" s="84">
        <v>258293000</v>
      </c>
      <c r="M8" s="85">
        <v>272240821</v>
      </c>
      <c r="N8" s="32">
        <f>IF($L8=0,0,($E8/$L8)*100)</f>
        <v>-4.821664156597353</v>
      </c>
      <c r="O8" s="31">
        <f>IF($M8=0,0,($H8/$M8)*100)</f>
        <v>-4.821663757765409</v>
      </c>
      <c r="P8" s="6"/>
      <c r="Q8" s="33"/>
    </row>
    <row r="9" spans="1:17" ht="12.75">
      <c r="A9" s="3"/>
      <c r="B9" s="29" t="s">
        <v>16</v>
      </c>
      <c r="C9" s="63">
        <v>3316837</v>
      </c>
      <c r="D9" s="64">
        <v>3725642</v>
      </c>
      <c r="E9" s="65">
        <f>($D9-$C9)</f>
        <v>408805</v>
      </c>
      <c r="F9" s="63">
        <v>3495946</v>
      </c>
      <c r="G9" s="64">
        <v>3926826</v>
      </c>
      <c r="H9" s="65">
        <f>($G9-$F9)</f>
        <v>430880</v>
      </c>
      <c r="I9" s="65">
        <v>4138875</v>
      </c>
      <c r="J9" s="30">
        <f>IF($C9=0,0,($E9/$C9)*100)</f>
        <v>12.325145914616847</v>
      </c>
      <c r="K9" s="31">
        <f>IF($F9=0,0,($H9/$F9)*100)</f>
        <v>12.325133168532924</v>
      </c>
      <c r="L9" s="84">
        <v>258293000</v>
      </c>
      <c r="M9" s="85">
        <v>272240821</v>
      </c>
      <c r="N9" s="32">
        <f>IF($L9=0,0,($E9/$L9)*100)</f>
        <v>0.1582718075983476</v>
      </c>
      <c r="O9" s="31">
        <f>IF($M9=0,0,($H9/$M9)*100)</f>
        <v>0.1582716355384485</v>
      </c>
      <c r="P9" s="6"/>
      <c r="Q9" s="33"/>
    </row>
    <row r="10" spans="1:17" ht="12.75">
      <c r="A10" s="3"/>
      <c r="B10" s="29" t="s">
        <v>17</v>
      </c>
      <c r="C10" s="63">
        <v>222706263</v>
      </c>
      <c r="D10" s="64">
        <v>225490411</v>
      </c>
      <c r="E10" s="65">
        <f aca="true" t="shared" si="0" ref="E10:E33">($D10-$C10)</f>
        <v>2784148</v>
      </c>
      <c r="F10" s="63">
        <v>234732400</v>
      </c>
      <c r="G10" s="64">
        <v>237666893</v>
      </c>
      <c r="H10" s="65">
        <f aca="true" t="shared" si="1" ref="H10:H33">($G10-$F10)</f>
        <v>2934493</v>
      </c>
      <c r="I10" s="65">
        <v>250500907</v>
      </c>
      <c r="J10" s="30">
        <f aca="true" t="shared" si="2" ref="J10:J33">IF($C10=0,0,($E10/$C10)*100)</f>
        <v>1.2501435579294866</v>
      </c>
      <c r="K10" s="31">
        <f aca="true" t="shared" si="3" ref="K10:K33">IF($F10=0,0,($H10/$F10)*100)</f>
        <v>1.2501439937562944</v>
      </c>
      <c r="L10" s="84">
        <v>258293000</v>
      </c>
      <c r="M10" s="85">
        <v>272240821</v>
      </c>
      <c r="N10" s="32">
        <f aca="true" t="shared" si="4" ref="N10:N33">IF($L10=0,0,($E10/$L10)*100)</f>
        <v>1.077903001629932</v>
      </c>
      <c r="O10" s="31">
        <f aca="true" t="shared" si="5" ref="O10:O33">IF($M10=0,0,($H10/$M10)*100)</f>
        <v>1.0779033758497223</v>
      </c>
      <c r="P10" s="6"/>
      <c r="Q10" s="33"/>
    </row>
    <row r="11" spans="1:17" ht="16.5">
      <c r="A11" s="7"/>
      <c r="B11" s="34" t="s">
        <v>18</v>
      </c>
      <c r="C11" s="66">
        <f>SUM(C8:C10)</f>
        <v>267554068</v>
      </c>
      <c r="D11" s="67">
        <v>258293000</v>
      </c>
      <c r="E11" s="68">
        <f t="shared" si="0"/>
        <v>-9261068</v>
      </c>
      <c r="F11" s="66">
        <f>SUM(F8:F10)</f>
        <v>282001985</v>
      </c>
      <c r="G11" s="67">
        <v>272240821</v>
      </c>
      <c r="H11" s="68">
        <f t="shared" si="1"/>
        <v>-9761164</v>
      </c>
      <c r="I11" s="68">
        <v>286941828</v>
      </c>
      <c r="J11" s="35">
        <f t="shared" si="2"/>
        <v>-3.461381869177934</v>
      </c>
      <c r="K11" s="36">
        <f t="shared" si="3"/>
        <v>-3.4613813090712817</v>
      </c>
      <c r="L11" s="86">
        <v>258293000</v>
      </c>
      <c r="M11" s="87">
        <v>272240821</v>
      </c>
      <c r="N11" s="37">
        <f t="shared" si="4"/>
        <v>-3.585489347369073</v>
      </c>
      <c r="O11" s="36">
        <f t="shared" si="5"/>
        <v>-3.5854887463772376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90148271</v>
      </c>
      <c r="D13" s="64">
        <v>93532524</v>
      </c>
      <c r="E13" s="65">
        <f t="shared" si="0"/>
        <v>3384253</v>
      </c>
      <c r="F13" s="63">
        <v>95016285</v>
      </c>
      <c r="G13" s="64">
        <v>98583269</v>
      </c>
      <c r="H13" s="65">
        <f t="shared" si="1"/>
        <v>3566984</v>
      </c>
      <c r="I13" s="65">
        <v>103906777</v>
      </c>
      <c r="J13" s="30">
        <f t="shared" si="2"/>
        <v>3.7540964041340295</v>
      </c>
      <c r="K13" s="31">
        <f t="shared" si="3"/>
        <v>3.7540764722594657</v>
      </c>
      <c r="L13" s="84">
        <v>274190455</v>
      </c>
      <c r="M13" s="85">
        <v>288996739</v>
      </c>
      <c r="N13" s="32">
        <f t="shared" si="4"/>
        <v>1.2342709012244792</v>
      </c>
      <c r="O13" s="31">
        <f t="shared" si="5"/>
        <v>1.2342644461465706</v>
      </c>
      <c r="P13" s="6"/>
      <c r="Q13" s="33"/>
    </row>
    <row r="14" spans="1:17" ht="12.75">
      <c r="A14" s="3"/>
      <c r="B14" s="29" t="s">
        <v>21</v>
      </c>
      <c r="C14" s="63">
        <v>34734172</v>
      </c>
      <c r="D14" s="64">
        <v>21675961</v>
      </c>
      <c r="E14" s="65">
        <f t="shared" si="0"/>
        <v>-13058211</v>
      </c>
      <c r="F14" s="63">
        <v>36609817</v>
      </c>
      <c r="G14" s="64">
        <v>22846463</v>
      </c>
      <c r="H14" s="65">
        <f t="shared" si="1"/>
        <v>-13763354</v>
      </c>
      <c r="I14" s="65">
        <v>24080172</v>
      </c>
      <c r="J14" s="30">
        <f t="shared" si="2"/>
        <v>-37.5947093254447</v>
      </c>
      <c r="K14" s="31">
        <f t="shared" si="3"/>
        <v>-37.59470854497852</v>
      </c>
      <c r="L14" s="84">
        <v>274190455</v>
      </c>
      <c r="M14" s="85">
        <v>288996739</v>
      </c>
      <c r="N14" s="32">
        <f t="shared" si="4"/>
        <v>-4.76246009366008</v>
      </c>
      <c r="O14" s="31">
        <f t="shared" si="5"/>
        <v>-4.762459966719555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274190455</v>
      </c>
      <c r="M15" s="85">
        <v>288996739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274190455</v>
      </c>
      <c r="M16" s="85">
        <v>288996739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134457988</v>
      </c>
      <c r="D17" s="64">
        <v>158981970</v>
      </c>
      <c r="E17" s="65">
        <f t="shared" si="0"/>
        <v>24523982</v>
      </c>
      <c r="F17" s="63">
        <v>141718722</v>
      </c>
      <c r="G17" s="64">
        <v>167567007</v>
      </c>
      <c r="H17" s="65">
        <f t="shared" si="1"/>
        <v>25848285</v>
      </c>
      <c r="I17" s="65">
        <v>176615619</v>
      </c>
      <c r="J17" s="42">
        <f t="shared" si="2"/>
        <v>18.239140987294856</v>
      </c>
      <c r="K17" s="31">
        <f t="shared" si="3"/>
        <v>18.23914627172548</v>
      </c>
      <c r="L17" s="88">
        <v>274190455</v>
      </c>
      <c r="M17" s="85">
        <v>288996739</v>
      </c>
      <c r="N17" s="32">
        <f t="shared" si="4"/>
        <v>8.944141399816417</v>
      </c>
      <c r="O17" s="31">
        <f t="shared" si="5"/>
        <v>8.944144175965944</v>
      </c>
      <c r="P17" s="6"/>
      <c r="Q17" s="33"/>
    </row>
    <row r="18" spans="1:17" ht="16.5">
      <c r="A18" s="3"/>
      <c r="B18" s="34" t="s">
        <v>24</v>
      </c>
      <c r="C18" s="66">
        <f>SUM(C13:C17)</f>
        <v>259340431</v>
      </c>
      <c r="D18" s="67">
        <v>274190455</v>
      </c>
      <c r="E18" s="68">
        <f t="shared" si="0"/>
        <v>14850024</v>
      </c>
      <c r="F18" s="66">
        <f>SUM(F13:F17)</f>
        <v>273344824</v>
      </c>
      <c r="G18" s="67">
        <v>288996739</v>
      </c>
      <c r="H18" s="68">
        <f t="shared" si="1"/>
        <v>15651915</v>
      </c>
      <c r="I18" s="68">
        <v>304602568</v>
      </c>
      <c r="J18" s="43">
        <f t="shared" si="2"/>
        <v>5.726073617884903</v>
      </c>
      <c r="K18" s="36">
        <f t="shared" si="3"/>
        <v>5.726069647472088</v>
      </c>
      <c r="L18" s="89">
        <v>274190455</v>
      </c>
      <c r="M18" s="87">
        <v>288996739</v>
      </c>
      <c r="N18" s="37">
        <f t="shared" si="4"/>
        <v>5.415952207380815</v>
      </c>
      <c r="O18" s="36">
        <f t="shared" si="5"/>
        <v>5.41594865539296</v>
      </c>
      <c r="P18" s="6"/>
      <c r="Q18" s="38"/>
    </row>
    <row r="19" spans="1:17" ht="16.5">
      <c r="A19" s="44"/>
      <c r="B19" s="45" t="s">
        <v>25</v>
      </c>
      <c r="C19" s="72">
        <f>C11-C18</f>
        <v>8213637</v>
      </c>
      <c r="D19" s="73">
        <v>-15897455</v>
      </c>
      <c r="E19" s="74">
        <f t="shared" si="0"/>
        <v>-24111092</v>
      </c>
      <c r="F19" s="75">
        <f>F11-F18</f>
        <v>8657161</v>
      </c>
      <c r="G19" s="76">
        <v>-16755918</v>
      </c>
      <c r="H19" s="77">
        <f t="shared" si="1"/>
        <v>-25413079</v>
      </c>
      <c r="I19" s="77">
        <v>-17660740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47566407</v>
      </c>
      <c r="M22" s="85">
        <v>50134993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1543056</v>
      </c>
      <c r="D23" s="64">
        <v>3678823</v>
      </c>
      <c r="E23" s="65">
        <f t="shared" si="0"/>
        <v>2135767</v>
      </c>
      <c r="F23" s="63">
        <v>1626381</v>
      </c>
      <c r="G23" s="64">
        <v>3877479</v>
      </c>
      <c r="H23" s="65">
        <f t="shared" si="1"/>
        <v>2251098</v>
      </c>
      <c r="I23" s="65">
        <v>4086863</v>
      </c>
      <c r="J23" s="30">
        <f t="shared" si="2"/>
        <v>138.41150288777595</v>
      </c>
      <c r="K23" s="31">
        <f t="shared" si="3"/>
        <v>138.41147922903673</v>
      </c>
      <c r="L23" s="84">
        <v>47566407</v>
      </c>
      <c r="M23" s="85">
        <v>50134993</v>
      </c>
      <c r="N23" s="32">
        <f t="shared" si="4"/>
        <v>4.490074266067647</v>
      </c>
      <c r="O23" s="31">
        <f t="shared" si="5"/>
        <v>4.49007343034834</v>
      </c>
      <c r="P23" s="6"/>
      <c r="Q23" s="33"/>
    </row>
    <row r="24" spans="1:17" ht="12.75">
      <c r="A24" s="7"/>
      <c r="B24" s="29" t="s">
        <v>29</v>
      </c>
      <c r="C24" s="63">
        <v>30472089</v>
      </c>
      <c r="D24" s="64">
        <v>43887584</v>
      </c>
      <c r="E24" s="65">
        <f t="shared" si="0"/>
        <v>13415495</v>
      </c>
      <c r="F24" s="63">
        <v>32117581</v>
      </c>
      <c r="G24" s="64">
        <v>46257514</v>
      </c>
      <c r="H24" s="65">
        <f t="shared" si="1"/>
        <v>14139933</v>
      </c>
      <c r="I24" s="65">
        <v>48755419</v>
      </c>
      <c r="J24" s="30">
        <f t="shared" si="2"/>
        <v>44.025517909192246</v>
      </c>
      <c r="K24" s="31">
        <f t="shared" si="3"/>
        <v>44.02552296824596</v>
      </c>
      <c r="L24" s="84">
        <v>47566407</v>
      </c>
      <c r="M24" s="85">
        <v>50134993</v>
      </c>
      <c r="N24" s="32">
        <f t="shared" si="4"/>
        <v>28.203717383993286</v>
      </c>
      <c r="O24" s="31">
        <f t="shared" si="5"/>
        <v>28.203719904777884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47566407</v>
      </c>
      <c r="M25" s="85">
        <v>50134993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32015145</v>
      </c>
      <c r="D26" s="67">
        <v>47566407</v>
      </c>
      <c r="E26" s="68">
        <f t="shared" si="0"/>
        <v>15551262</v>
      </c>
      <c r="F26" s="66">
        <f>SUM(F22:F24)</f>
        <v>33743962</v>
      </c>
      <c r="G26" s="67">
        <v>50134993</v>
      </c>
      <c r="H26" s="68">
        <f t="shared" si="1"/>
        <v>16391031</v>
      </c>
      <c r="I26" s="68">
        <v>52842282</v>
      </c>
      <c r="J26" s="43">
        <f t="shared" si="2"/>
        <v>48.57470425325264</v>
      </c>
      <c r="K26" s="36">
        <f t="shared" si="3"/>
        <v>48.57470797294046</v>
      </c>
      <c r="L26" s="89">
        <v>47566407</v>
      </c>
      <c r="M26" s="87">
        <v>50134993</v>
      </c>
      <c r="N26" s="37">
        <f t="shared" si="4"/>
        <v>32.69379165006093</v>
      </c>
      <c r="O26" s="36">
        <f t="shared" si="5"/>
        <v>32.69379333512622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-18972000</v>
      </c>
      <c r="D28" s="64">
        <v>0</v>
      </c>
      <c r="E28" s="65">
        <f t="shared" si="0"/>
        <v>18972000</v>
      </c>
      <c r="F28" s="63">
        <v>-19996488</v>
      </c>
      <c r="G28" s="64">
        <v>0</v>
      </c>
      <c r="H28" s="65">
        <f t="shared" si="1"/>
        <v>19996488</v>
      </c>
      <c r="I28" s="65">
        <v>0</v>
      </c>
      <c r="J28" s="30">
        <f t="shared" si="2"/>
        <v>-100</v>
      </c>
      <c r="K28" s="31">
        <f t="shared" si="3"/>
        <v>-100</v>
      </c>
      <c r="L28" s="84">
        <v>60626407</v>
      </c>
      <c r="M28" s="85">
        <v>63900233</v>
      </c>
      <c r="N28" s="32">
        <f t="shared" si="4"/>
        <v>31.293294356038615</v>
      </c>
      <c r="O28" s="31">
        <f t="shared" si="5"/>
        <v>31.293294345264748</v>
      </c>
      <c r="P28" s="6"/>
      <c r="Q28" s="33"/>
    </row>
    <row r="29" spans="1:17" ht="12.75">
      <c r="A29" s="7"/>
      <c r="B29" s="29" t="s">
        <v>33</v>
      </c>
      <c r="C29" s="63">
        <v>527000</v>
      </c>
      <c r="D29" s="64">
        <v>0</v>
      </c>
      <c r="E29" s="65">
        <f t="shared" si="0"/>
        <v>-527000</v>
      </c>
      <c r="F29" s="63">
        <v>555458</v>
      </c>
      <c r="G29" s="64">
        <v>0</v>
      </c>
      <c r="H29" s="65">
        <f t="shared" si="1"/>
        <v>-555458</v>
      </c>
      <c r="I29" s="65">
        <v>0</v>
      </c>
      <c r="J29" s="30">
        <f t="shared" si="2"/>
        <v>-100</v>
      </c>
      <c r="K29" s="31">
        <f t="shared" si="3"/>
        <v>-100</v>
      </c>
      <c r="L29" s="84">
        <v>60626407</v>
      </c>
      <c r="M29" s="85">
        <v>63900233</v>
      </c>
      <c r="N29" s="32">
        <f t="shared" si="4"/>
        <v>-0.8692581765566282</v>
      </c>
      <c r="O29" s="31">
        <f t="shared" si="5"/>
        <v>-0.8692581762573542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60626407</v>
      </c>
      <c r="M30" s="85">
        <v>63900233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18972000</v>
      </c>
      <c r="D31" s="64">
        <v>8200000</v>
      </c>
      <c r="E31" s="65">
        <f t="shared" si="0"/>
        <v>-10772000</v>
      </c>
      <c r="F31" s="63">
        <v>19996488</v>
      </c>
      <c r="G31" s="64">
        <v>8642800</v>
      </c>
      <c r="H31" s="65">
        <f t="shared" si="1"/>
        <v>-11353688</v>
      </c>
      <c r="I31" s="65">
        <v>9109511</v>
      </c>
      <c r="J31" s="30">
        <f t="shared" si="2"/>
        <v>-56.77841028884673</v>
      </c>
      <c r="K31" s="31">
        <f t="shared" si="3"/>
        <v>-56.77841028884673</v>
      </c>
      <c r="L31" s="84">
        <v>60626407</v>
      </c>
      <c r="M31" s="85">
        <v>63900233</v>
      </c>
      <c r="N31" s="32">
        <f t="shared" si="4"/>
        <v>-17.76783506236812</v>
      </c>
      <c r="O31" s="31">
        <f t="shared" si="5"/>
        <v>-17.76783505625089</v>
      </c>
      <c r="P31" s="6"/>
      <c r="Q31" s="33"/>
    </row>
    <row r="32" spans="1:17" ht="12.75">
      <c r="A32" s="7"/>
      <c r="B32" s="29" t="s">
        <v>36</v>
      </c>
      <c r="C32" s="63">
        <v>25978757</v>
      </c>
      <c r="D32" s="64">
        <v>52426407</v>
      </c>
      <c r="E32" s="65">
        <f t="shared" si="0"/>
        <v>26447650</v>
      </c>
      <c r="F32" s="63">
        <v>27381609</v>
      </c>
      <c r="G32" s="64">
        <v>55257433</v>
      </c>
      <c r="H32" s="65">
        <f t="shared" si="1"/>
        <v>27875824</v>
      </c>
      <c r="I32" s="65">
        <v>58241334</v>
      </c>
      <c r="J32" s="30">
        <f t="shared" si="2"/>
        <v>101.80490929569879</v>
      </c>
      <c r="K32" s="31">
        <f t="shared" si="3"/>
        <v>101.80491584698328</v>
      </c>
      <c r="L32" s="84">
        <v>60626407</v>
      </c>
      <c r="M32" s="85">
        <v>63900233</v>
      </c>
      <c r="N32" s="32">
        <f t="shared" si="4"/>
        <v>43.623977254663956</v>
      </c>
      <c r="O32" s="31">
        <f t="shared" si="5"/>
        <v>43.62397864809038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26505757</v>
      </c>
      <c r="D33" s="82">
        <v>60626407</v>
      </c>
      <c r="E33" s="83">
        <f t="shared" si="0"/>
        <v>34120650</v>
      </c>
      <c r="F33" s="81">
        <f>SUM(F28:F32)</f>
        <v>27937067</v>
      </c>
      <c r="G33" s="82">
        <v>63900233</v>
      </c>
      <c r="H33" s="83">
        <f t="shared" si="1"/>
        <v>35963166</v>
      </c>
      <c r="I33" s="83">
        <v>67350845</v>
      </c>
      <c r="J33" s="58">
        <f t="shared" si="2"/>
        <v>128.7292039989652</v>
      </c>
      <c r="K33" s="59">
        <f t="shared" si="3"/>
        <v>128.72921126616475</v>
      </c>
      <c r="L33" s="96">
        <v>60626407</v>
      </c>
      <c r="M33" s="97">
        <v>63900233</v>
      </c>
      <c r="N33" s="60">
        <f t="shared" si="4"/>
        <v>56.280178371777836</v>
      </c>
      <c r="O33" s="59">
        <f t="shared" si="5"/>
        <v>56.280179760846885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67641440</v>
      </c>
      <c r="D8" s="64">
        <v>34673347</v>
      </c>
      <c r="E8" s="65">
        <f>($D8-$C8)</f>
        <v>-32968093</v>
      </c>
      <c r="F8" s="63">
        <v>71023512</v>
      </c>
      <c r="G8" s="64">
        <v>36178578</v>
      </c>
      <c r="H8" s="65">
        <f>($G8-$F8)</f>
        <v>-34844934</v>
      </c>
      <c r="I8" s="65">
        <v>37939699</v>
      </c>
      <c r="J8" s="30">
        <f>IF($C8=0,0,($E8/$C8)*100)</f>
        <v>-48.739490170522686</v>
      </c>
      <c r="K8" s="31">
        <f>IF($F8=0,0,($H8/$F8)*100)</f>
        <v>-49.06112499759235</v>
      </c>
      <c r="L8" s="84">
        <v>252051555</v>
      </c>
      <c r="M8" s="85">
        <v>270097277</v>
      </c>
      <c r="N8" s="32">
        <f>IF($L8=0,0,($E8/$L8)*100)</f>
        <v>-13.079900657625382</v>
      </c>
      <c r="O8" s="31">
        <f>IF($M8=0,0,($H8/$M8)*100)</f>
        <v>-12.900883114049314</v>
      </c>
      <c r="P8" s="6"/>
      <c r="Q8" s="33"/>
    </row>
    <row r="9" spans="1:17" ht="12.75">
      <c r="A9" s="3"/>
      <c r="B9" s="29" t="s">
        <v>16</v>
      </c>
      <c r="C9" s="63">
        <v>16790061</v>
      </c>
      <c r="D9" s="64">
        <v>9032298</v>
      </c>
      <c r="E9" s="65">
        <f>($D9-$C9)</f>
        <v>-7757763</v>
      </c>
      <c r="F9" s="63">
        <v>17629564</v>
      </c>
      <c r="G9" s="64">
        <v>9393590</v>
      </c>
      <c r="H9" s="65">
        <f>($G9-$F9)</f>
        <v>-8235974</v>
      </c>
      <c r="I9" s="65">
        <v>9816301</v>
      </c>
      <c r="J9" s="30">
        <f>IF($C9=0,0,($E9/$C9)*100)</f>
        <v>-46.20449562392894</v>
      </c>
      <c r="K9" s="31">
        <f>IF($F9=0,0,($H9/$F9)*100)</f>
        <v>-46.71683315594192</v>
      </c>
      <c r="L9" s="84">
        <v>252051555</v>
      </c>
      <c r="M9" s="85">
        <v>270097277</v>
      </c>
      <c r="N9" s="32">
        <f>IF($L9=0,0,($E9/$L9)*100)</f>
        <v>-3.07784770460948</v>
      </c>
      <c r="O9" s="31">
        <f>IF($M9=0,0,($H9/$M9)*100)</f>
        <v>-3.0492621367671178</v>
      </c>
      <c r="P9" s="6"/>
      <c r="Q9" s="33"/>
    </row>
    <row r="10" spans="1:17" ht="12.75">
      <c r="A10" s="3"/>
      <c r="B10" s="29" t="s">
        <v>17</v>
      </c>
      <c r="C10" s="63">
        <v>206646228</v>
      </c>
      <c r="D10" s="64">
        <v>208345910</v>
      </c>
      <c r="E10" s="65">
        <f aca="true" t="shared" si="0" ref="E10:E33">($D10-$C10)</f>
        <v>1699682</v>
      </c>
      <c r="F10" s="63">
        <v>223613685</v>
      </c>
      <c r="G10" s="64">
        <v>224525109</v>
      </c>
      <c r="H10" s="65">
        <f aca="true" t="shared" si="1" ref="H10:H33">($G10-$F10)</f>
        <v>911424</v>
      </c>
      <c r="I10" s="65">
        <v>240127290</v>
      </c>
      <c r="J10" s="30">
        <f aca="true" t="shared" si="2" ref="J10:J33">IF($C10=0,0,($E10/$C10)*100)</f>
        <v>0.8225081175931263</v>
      </c>
      <c r="K10" s="31">
        <f aca="true" t="shared" si="3" ref="K10:K33">IF($F10=0,0,($H10/$F10)*100)</f>
        <v>0.4075886500417003</v>
      </c>
      <c r="L10" s="84">
        <v>252051555</v>
      </c>
      <c r="M10" s="85">
        <v>270097277</v>
      </c>
      <c r="N10" s="32">
        <f aca="true" t="shared" si="4" ref="N10:N33">IF($L10=0,0,($E10/$L10)*100)</f>
        <v>0.6743390256013299</v>
      </c>
      <c r="O10" s="31">
        <f aca="true" t="shared" si="5" ref="O10:O33">IF($M10=0,0,($H10/$M10)*100)</f>
        <v>0.33744286877797736</v>
      </c>
      <c r="P10" s="6"/>
      <c r="Q10" s="33"/>
    </row>
    <row r="11" spans="1:17" ht="16.5">
      <c r="A11" s="7"/>
      <c r="B11" s="34" t="s">
        <v>18</v>
      </c>
      <c r="C11" s="66">
        <f>SUM(C8:C10)</f>
        <v>291077729</v>
      </c>
      <c r="D11" s="67">
        <v>252051555</v>
      </c>
      <c r="E11" s="68">
        <f t="shared" si="0"/>
        <v>-39026174</v>
      </c>
      <c r="F11" s="66">
        <f>SUM(F8:F10)</f>
        <v>312266761</v>
      </c>
      <c r="G11" s="67">
        <v>270097277</v>
      </c>
      <c r="H11" s="68">
        <f t="shared" si="1"/>
        <v>-42169484</v>
      </c>
      <c r="I11" s="68">
        <v>287883290</v>
      </c>
      <c r="J11" s="35">
        <f t="shared" si="2"/>
        <v>-13.407475087178518</v>
      </c>
      <c r="K11" s="36">
        <f t="shared" si="3"/>
        <v>-13.504314024636136</v>
      </c>
      <c r="L11" s="86">
        <v>252051555</v>
      </c>
      <c r="M11" s="87">
        <v>270097277</v>
      </c>
      <c r="N11" s="37">
        <f t="shared" si="4"/>
        <v>-15.48340933663353</v>
      </c>
      <c r="O11" s="36">
        <f t="shared" si="5"/>
        <v>-15.612702382038455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101205168</v>
      </c>
      <c r="D13" s="64">
        <v>94324164</v>
      </c>
      <c r="E13" s="65">
        <f t="shared" si="0"/>
        <v>-6881004</v>
      </c>
      <c r="F13" s="63">
        <v>108769886</v>
      </c>
      <c r="G13" s="64">
        <v>100455121</v>
      </c>
      <c r="H13" s="65">
        <f t="shared" si="1"/>
        <v>-8314765</v>
      </c>
      <c r="I13" s="65">
        <v>107235844</v>
      </c>
      <c r="J13" s="30">
        <f t="shared" si="2"/>
        <v>-6.799063858082821</v>
      </c>
      <c r="K13" s="31">
        <f t="shared" si="3"/>
        <v>-7.644363073066014</v>
      </c>
      <c r="L13" s="84">
        <v>271204986</v>
      </c>
      <c r="M13" s="85">
        <v>287827828</v>
      </c>
      <c r="N13" s="32">
        <f t="shared" si="4"/>
        <v>-2.5371967165824896</v>
      </c>
      <c r="O13" s="31">
        <f t="shared" si="5"/>
        <v>-2.8887981602668384</v>
      </c>
      <c r="P13" s="6"/>
      <c r="Q13" s="33"/>
    </row>
    <row r="14" spans="1:17" ht="12.75">
      <c r="A14" s="3"/>
      <c r="B14" s="29" t="s">
        <v>21</v>
      </c>
      <c r="C14" s="63">
        <v>12480000</v>
      </c>
      <c r="D14" s="64">
        <v>12000000</v>
      </c>
      <c r="E14" s="65">
        <f t="shared" si="0"/>
        <v>-480000</v>
      </c>
      <c r="F14" s="63">
        <v>13104000</v>
      </c>
      <c r="G14" s="64">
        <v>13000000</v>
      </c>
      <c r="H14" s="65">
        <f t="shared" si="1"/>
        <v>-104000</v>
      </c>
      <c r="I14" s="65">
        <v>13500000</v>
      </c>
      <c r="J14" s="30">
        <f t="shared" si="2"/>
        <v>-3.8461538461538463</v>
      </c>
      <c r="K14" s="31">
        <f t="shared" si="3"/>
        <v>-0.7936507936507936</v>
      </c>
      <c r="L14" s="84">
        <v>271204986</v>
      </c>
      <c r="M14" s="85">
        <v>287827828</v>
      </c>
      <c r="N14" s="32">
        <f t="shared" si="4"/>
        <v>-0.17698789652783153</v>
      </c>
      <c r="O14" s="31">
        <f t="shared" si="5"/>
        <v>-0.03613271194889467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271204986</v>
      </c>
      <c r="M15" s="85">
        <v>287827828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271204986</v>
      </c>
      <c r="M16" s="85">
        <v>287827828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154714157</v>
      </c>
      <c r="D17" s="64">
        <v>164880822</v>
      </c>
      <c r="E17" s="65">
        <f t="shared" si="0"/>
        <v>10166665</v>
      </c>
      <c r="F17" s="63">
        <v>164508230</v>
      </c>
      <c r="G17" s="64">
        <v>174372707</v>
      </c>
      <c r="H17" s="65">
        <f t="shared" si="1"/>
        <v>9864477</v>
      </c>
      <c r="I17" s="65">
        <v>185694518</v>
      </c>
      <c r="J17" s="42">
        <f t="shared" si="2"/>
        <v>6.571257082827915</v>
      </c>
      <c r="K17" s="31">
        <f t="shared" si="3"/>
        <v>5.996342553804148</v>
      </c>
      <c r="L17" s="88">
        <v>271204986</v>
      </c>
      <c r="M17" s="85">
        <v>287827828</v>
      </c>
      <c r="N17" s="32">
        <f t="shared" si="4"/>
        <v>3.748701360527347</v>
      </c>
      <c r="O17" s="31">
        <f t="shared" si="5"/>
        <v>3.4272144804566986</v>
      </c>
      <c r="P17" s="6"/>
      <c r="Q17" s="33"/>
    </row>
    <row r="18" spans="1:17" ht="16.5">
      <c r="A18" s="3"/>
      <c r="B18" s="34" t="s">
        <v>24</v>
      </c>
      <c r="C18" s="66">
        <f>SUM(C13:C17)</f>
        <v>268399325</v>
      </c>
      <c r="D18" s="67">
        <v>271204986</v>
      </c>
      <c r="E18" s="68">
        <f t="shared" si="0"/>
        <v>2805661</v>
      </c>
      <c r="F18" s="66">
        <f>SUM(F13:F17)</f>
        <v>286382116</v>
      </c>
      <c r="G18" s="67">
        <v>287827828</v>
      </c>
      <c r="H18" s="68">
        <f t="shared" si="1"/>
        <v>1445712</v>
      </c>
      <c r="I18" s="68">
        <v>306430362</v>
      </c>
      <c r="J18" s="43">
        <f t="shared" si="2"/>
        <v>1.0453308703365778</v>
      </c>
      <c r="K18" s="36">
        <f t="shared" si="3"/>
        <v>0.504819232497046</v>
      </c>
      <c r="L18" s="89">
        <v>271204986</v>
      </c>
      <c r="M18" s="87">
        <v>287827828</v>
      </c>
      <c r="N18" s="37">
        <f t="shared" si="4"/>
        <v>1.0345167474170258</v>
      </c>
      <c r="O18" s="36">
        <f t="shared" si="5"/>
        <v>0.5022836082409655</v>
      </c>
      <c r="P18" s="6"/>
      <c r="Q18" s="38"/>
    </row>
    <row r="19" spans="1:17" ht="16.5">
      <c r="A19" s="44"/>
      <c r="B19" s="45" t="s">
        <v>25</v>
      </c>
      <c r="C19" s="72">
        <f>C11-C18</f>
        <v>22678404</v>
      </c>
      <c r="D19" s="73">
        <v>-19153431</v>
      </c>
      <c r="E19" s="74">
        <f t="shared" si="0"/>
        <v>-41831835</v>
      </c>
      <c r="F19" s="75">
        <f>F11-F18</f>
        <v>25884645</v>
      </c>
      <c r="G19" s="76">
        <v>-17730551</v>
      </c>
      <c r="H19" s="77">
        <f t="shared" si="1"/>
        <v>-43615196</v>
      </c>
      <c r="I19" s="77">
        <v>-18547072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40163565</v>
      </c>
      <c r="M22" s="85">
        <v>35054042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40134831</v>
      </c>
      <c r="D23" s="64">
        <v>3600000</v>
      </c>
      <c r="E23" s="65">
        <f t="shared" si="0"/>
        <v>-36534831</v>
      </c>
      <c r="F23" s="63">
        <v>40134831</v>
      </c>
      <c r="G23" s="64">
        <v>3825000</v>
      </c>
      <c r="H23" s="65">
        <f t="shared" si="1"/>
        <v>-36309831</v>
      </c>
      <c r="I23" s="65">
        <v>4073625</v>
      </c>
      <c r="J23" s="30">
        <f t="shared" si="2"/>
        <v>-91.03023505941759</v>
      </c>
      <c r="K23" s="31">
        <f t="shared" si="3"/>
        <v>-90.4696247506312</v>
      </c>
      <c r="L23" s="84">
        <v>40163565</v>
      </c>
      <c r="M23" s="85">
        <v>35054042</v>
      </c>
      <c r="N23" s="32">
        <f t="shared" si="4"/>
        <v>-90.96510979540786</v>
      </c>
      <c r="O23" s="31">
        <f t="shared" si="5"/>
        <v>-103.58243708386038</v>
      </c>
      <c r="P23" s="6"/>
      <c r="Q23" s="33"/>
    </row>
    <row r="24" spans="1:17" ht="12.75">
      <c r="A24" s="7"/>
      <c r="B24" s="29" t="s">
        <v>29</v>
      </c>
      <c r="C24" s="63">
        <v>54002090</v>
      </c>
      <c r="D24" s="64">
        <v>36563565</v>
      </c>
      <c r="E24" s="65">
        <f t="shared" si="0"/>
        <v>-17438525</v>
      </c>
      <c r="F24" s="63">
        <v>57444190</v>
      </c>
      <c r="G24" s="64">
        <v>31229042</v>
      </c>
      <c r="H24" s="65">
        <f t="shared" si="1"/>
        <v>-26215148</v>
      </c>
      <c r="I24" s="65">
        <v>32834883</v>
      </c>
      <c r="J24" s="30">
        <f t="shared" si="2"/>
        <v>-32.29231498262382</v>
      </c>
      <c r="K24" s="31">
        <f t="shared" si="3"/>
        <v>-45.63585629808689</v>
      </c>
      <c r="L24" s="84">
        <v>40163565</v>
      </c>
      <c r="M24" s="85">
        <v>35054042</v>
      </c>
      <c r="N24" s="32">
        <f t="shared" si="4"/>
        <v>-43.41876773140034</v>
      </c>
      <c r="O24" s="31">
        <f t="shared" si="5"/>
        <v>-74.78495061995989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40163565</v>
      </c>
      <c r="M25" s="85">
        <v>35054042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94136921</v>
      </c>
      <c r="D26" s="67">
        <v>40163565</v>
      </c>
      <c r="E26" s="68">
        <f t="shared" si="0"/>
        <v>-53973356</v>
      </c>
      <c r="F26" s="66">
        <f>SUM(F22:F24)</f>
        <v>97579021</v>
      </c>
      <c r="G26" s="67">
        <v>35054042</v>
      </c>
      <c r="H26" s="68">
        <f t="shared" si="1"/>
        <v>-62524979</v>
      </c>
      <c r="I26" s="68">
        <v>36908508</v>
      </c>
      <c r="J26" s="43">
        <f t="shared" si="2"/>
        <v>-57.334949376557574</v>
      </c>
      <c r="K26" s="36">
        <f t="shared" si="3"/>
        <v>-64.07625159510465</v>
      </c>
      <c r="L26" s="89">
        <v>40163565</v>
      </c>
      <c r="M26" s="87">
        <v>35054042</v>
      </c>
      <c r="N26" s="37">
        <f t="shared" si="4"/>
        <v>-134.3838775268082</v>
      </c>
      <c r="O26" s="36">
        <f t="shared" si="5"/>
        <v>-178.36738770382027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450000</v>
      </c>
      <c r="E28" s="65">
        <f t="shared" si="0"/>
        <v>450000</v>
      </c>
      <c r="F28" s="63">
        <v>0</v>
      </c>
      <c r="G28" s="64">
        <v>478125</v>
      </c>
      <c r="H28" s="65">
        <f t="shared" si="1"/>
        <v>478125</v>
      </c>
      <c r="I28" s="65">
        <v>509203</v>
      </c>
      <c r="J28" s="30">
        <f t="shared" si="2"/>
        <v>0</v>
      </c>
      <c r="K28" s="31">
        <f t="shared" si="3"/>
        <v>0</v>
      </c>
      <c r="L28" s="84">
        <v>49072941</v>
      </c>
      <c r="M28" s="85">
        <v>42451598</v>
      </c>
      <c r="N28" s="32">
        <f t="shared" si="4"/>
        <v>0.9170023047935929</v>
      </c>
      <c r="O28" s="31">
        <f t="shared" si="5"/>
        <v>1.1262826902299414</v>
      </c>
      <c r="P28" s="6"/>
      <c r="Q28" s="33"/>
    </row>
    <row r="29" spans="1:17" ht="12.75">
      <c r="A29" s="7"/>
      <c r="B29" s="29" t="s">
        <v>33</v>
      </c>
      <c r="C29" s="63">
        <v>1500000</v>
      </c>
      <c r="D29" s="64">
        <v>0</v>
      </c>
      <c r="E29" s="65">
        <f t="shared" si="0"/>
        <v>-1500000</v>
      </c>
      <c r="F29" s="63">
        <v>1500000</v>
      </c>
      <c r="G29" s="64">
        <v>0</v>
      </c>
      <c r="H29" s="65">
        <f t="shared" si="1"/>
        <v>-1500000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49072941</v>
      </c>
      <c r="M29" s="85">
        <v>42451598</v>
      </c>
      <c r="N29" s="32">
        <f t="shared" si="4"/>
        <v>-3.056674349311976</v>
      </c>
      <c r="O29" s="31">
        <f t="shared" si="5"/>
        <v>-3.5334358909174632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49072941</v>
      </c>
      <c r="M30" s="85">
        <v>42451598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233295718</v>
      </c>
      <c r="D31" s="64">
        <v>17517072</v>
      </c>
      <c r="E31" s="65">
        <f t="shared" si="0"/>
        <v>-215778646</v>
      </c>
      <c r="F31" s="63">
        <v>246485144</v>
      </c>
      <c r="G31" s="64">
        <v>15923856</v>
      </c>
      <c r="H31" s="65">
        <f t="shared" si="1"/>
        <v>-230561288</v>
      </c>
      <c r="I31" s="65">
        <v>16735988</v>
      </c>
      <c r="J31" s="30">
        <f t="shared" si="2"/>
        <v>-92.49147298965856</v>
      </c>
      <c r="K31" s="31">
        <f t="shared" si="3"/>
        <v>-93.53962849785381</v>
      </c>
      <c r="L31" s="84">
        <v>49072941</v>
      </c>
      <c r="M31" s="85">
        <v>42451598</v>
      </c>
      <c r="N31" s="32">
        <f t="shared" si="4"/>
        <v>-439.7100349049795</v>
      </c>
      <c r="O31" s="31">
        <f t="shared" si="5"/>
        <v>-543.1156867169052</v>
      </c>
      <c r="P31" s="6"/>
      <c r="Q31" s="33"/>
    </row>
    <row r="32" spans="1:17" ht="12.75">
      <c r="A32" s="7"/>
      <c r="B32" s="29" t="s">
        <v>36</v>
      </c>
      <c r="C32" s="63">
        <v>232869652</v>
      </c>
      <c r="D32" s="64">
        <v>31105869</v>
      </c>
      <c r="E32" s="65">
        <f t="shared" si="0"/>
        <v>-201763783</v>
      </c>
      <c r="F32" s="63">
        <v>237459622</v>
      </c>
      <c r="G32" s="64">
        <v>26049617</v>
      </c>
      <c r="H32" s="65">
        <f t="shared" si="1"/>
        <v>-211410005</v>
      </c>
      <c r="I32" s="65">
        <v>27467309</v>
      </c>
      <c r="J32" s="30">
        <f t="shared" si="2"/>
        <v>-86.64236892491255</v>
      </c>
      <c r="K32" s="31">
        <f t="shared" si="3"/>
        <v>-89.02987515073194</v>
      </c>
      <c r="L32" s="84">
        <v>49072941</v>
      </c>
      <c r="M32" s="85">
        <v>42451598</v>
      </c>
      <c r="N32" s="32">
        <f t="shared" si="4"/>
        <v>-411.15078674416515</v>
      </c>
      <c r="O32" s="31">
        <f t="shared" si="5"/>
        <v>-498.0024662440269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467665370</v>
      </c>
      <c r="D33" s="82">
        <v>49072941</v>
      </c>
      <c r="E33" s="83">
        <f t="shared" si="0"/>
        <v>-418592429</v>
      </c>
      <c r="F33" s="81">
        <f>SUM(F28:F32)</f>
        <v>485444766</v>
      </c>
      <c r="G33" s="82">
        <v>42451598</v>
      </c>
      <c r="H33" s="83">
        <f t="shared" si="1"/>
        <v>-442993168</v>
      </c>
      <c r="I33" s="83">
        <v>44712500</v>
      </c>
      <c r="J33" s="58">
        <f t="shared" si="2"/>
        <v>-89.50682600253253</v>
      </c>
      <c r="K33" s="59">
        <f t="shared" si="3"/>
        <v>-91.25511263623348</v>
      </c>
      <c r="L33" s="96">
        <v>49072941</v>
      </c>
      <c r="M33" s="97">
        <v>42451598</v>
      </c>
      <c r="N33" s="60">
        <f t="shared" si="4"/>
        <v>-853.0004936936631</v>
      </c>
      <c r="O33" s="59">
        <f t="shared" si="5"/>
        <v>-1043.5253061616197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19000000</v>
      </c>
      <c r="D8" s="64">
        <v>18999491</v>
      </c>
      <c r="E8" s="65">
        <f>($D8-$C8)</f>
        <v>-509</v>
      </c>
      <c r="F8" s="63">
        <v>21235096</v>
      </c>
      <c r="G8" s="64">
        <v>19759470</v>
      </c>
      <c r="H8" s="65">
        <f>($G8-$F8)</f>
        <v>-1475626</v>
      </c>
      <c r="I8" s="65">
        <v>20549850</v>
      </c>
      <c r="J8" s="30">
        <f>IF($C8=0,0,($E8/$C8)*100)</f>
        <v>-0.0026789473684210524</v>
      </c>
      <c r="K8" s="31">
        <f>IF($F8=0,0,($H8/$F8)*100)</f>
        <v>-6.948996133570576</v>
      </c>
      <c r="L8" s="84">
        <v>158821643</v>
      </c>
      <c r="M8" s="85">
        <v>165003625</v>
      </c>
      <c r="N8" s="32">
        <f>IF($L8=0,0,($E8/$L8)*100)</f>
        <v>-0.0003204852880158153</v>
      </c>
      <c r="O8" s="31">
        <f>IF($M8=0,0,($H8/$M8)*100)</f>
        <v>-0.8942991403976731</v>
      </c>
      <c r="P8" s="6"/>
      <c r="Q8" s="33"/>
    </row>
    <row r="9" spans="1:17" ht="12.75">
      <c r="A9" s="3"/>
      <c r="B9" s="29" t="s">
        <v>16</v>
      </c>
      <c r="C9" s="63">
        <v>2448000</v>
      </c>
      <c r="D9" s="64">
        <v>2447807</v>
      </c>
      <c r="E9" s="65">
        <f>($D9-$C9)</f>
        <v>-193</v>
      </c>
      <c r="F9" s="63">
        <v>2546000</v>
      </c>
      <c r="G9" s="64">
        <v>2545720</v>
      </c>
      <c r="H9" s="65">
        <f>($G9-$F9)</f>
        <v>-280</v>
      </c>
      <c r="I9" s="65">
        <v>2647549</v>
      </c>
      <c r="J9" s="30">
        <f>IF($C9=0,0,($E9/$C9)*100)</f>
        <v>-0.007883986928104575</v>
      </c>
      <c r="K9" s="31">
        <f>IF($F9=0,0,($H9/$F9)*100)</f>
        <v>-0.010997643362136685</v>
      </c>
      <c r="L9" s="84">
        <v>158821643</v>
      </c>
      <c r="M9" s="85">
        <v>165003625</v>
      </c>
      <c r="N9" s="32">
        <f>IF($L9=0,0,($E9/$L9)*100)</f>
        <v>-0.00012151996186061367</v>
      </c>
      <c r="O9" s="31">
        <f>IF($M9=0,0,($H9/$M9)*100)</f>
        <v>-0.0001696932415878742</v>
      </c>
      <c r="P9" s="6"/>
      <c r="Q9" s="33"/>
    </row>
    <row r="10" spans="1:17" ht="12.75">
      <c r="A10" s="3"/>
      <c r="B10" s="29" t="s">
        <v>17</v>
      </c>
      <c r="C10" s="63">
        <v>148237343</v>
      </c>
      <c r="D10" s="64">
        <v>137374345</v>
      </c>
      <c r="E10" s="65">
        <f aca="true" t="shared" si="0" ref="E10:E33">($D10-$C10)</f>
        <v>-10862998</v>
      </c>
      <c r="F10" s="63">
        <v>159561702</v>
      </c>
      <c r="G10" s="64">
        <v>142698435</v>
      </c>
      <c r="H10" s="65">
        <f aca="true" t="shared" si="1" ref="H10:H33">($G10-$F10)</f>
        <v>-16863267</v>
      </c>
      <c r="I10" s="65">
        <v>151628023</v>
      </c>
      <c r="J10" s="30">
        <f aca="true" t="shared" si="2" ref="J10:J33">IF($C10=0,0,($E10/$C10)*100)</f>
        <v>-7.328111648628241</v>
      </c>
      <c r="K10" s="31">
        <f aca="true" t="shared" si="3" ref="K10:K33">IF($F10=0,0,($H10/$F10)*100)</f>
        <v>-10.568492807879425</v>
      </c>
      <c r="L10" s="84">
        <v>158821643</v>
      </c>
      <c r="M10" s="85">
        <v>165003625</v>
      </c>
      <c r="N10" s="32">
        <f aca="true" t="shared" si="4" ref="N10:N33">IF($L10=0,0,($E10/$L10)*100)</f>
        <v>-6.839746645864883</v>
      </c>
      <c r="O10" s="31">
        <f aca="true" t="shared" si="5" ref="O10:O33">IF($M10=0,0,($H10/$M10)*100)</f>
        <v>-10.219937289256524</v>
      </c>
      <c r="P10" s="6"/>
      <c r="Q10" s="33"/>
    </row>
    <row r="11" spans="1:17" ht="16.5">
      <c r="A11" s="7"/>
      <c r="B11" s="34" t="s">
        <v>18</v>
      </c>
      <c r="C11" s="66">
        <f>SUM(C8:C10)</f>
        <v>169685343</v>
      </c>
      <c r="D11" s="67">
        <v>158821643</v>
      </c>
      <c r="E11" s="68">
        <f t="shared" si="0"/>
        <v>-10863700</v>
      </c>
      <c r="F11" s="66">
        <f>SUM(F8:F10)</f>
        <v>183342798</v>
      </c>
      <c r="G11" s="67">
        <v>165003625</v>
      </c>
      <c r="H11" s="68">
        <f t="shared" si="1"/>
        <v>-18339173</v>
      </c>
      <c r="I11" s="68">
        <v>174825422</v>
      </c>
      <c r="J11" s="35">
        <f t="shared" si="2"/>
        <v>-6.4022618618273945</v>
      </c>
      <c r="K11" s="36">
        <f t="shared" si="3"/>
        <v>-10.002668880399654</v>
      </c>
      <c r="L11" s="86">
        <v>158821643</v>
      </c>
      <c r="M11" s="87">
        <v>165003625</v>
      </c>
      <c r="N11" s="37">
        <f t="shared" si="4"/>
        <v>-6.840188651114761</v>
      </c>
      <c r="O11" s="36">
        <f t="shared" si="5"/>
        <v>-11.114406122895785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87245000</v>
      </c>
      <c r="D13" s="64">
        <v>86634122</v>
      </c>
      <c r="E13" s="65">
        <f t="shared" si="0"/>
        <v>-610878</v>
      </c>
      <c r="F13" s="63">
        <v>93352000</v>
      </c>
      <c r="G13" s="64">
        <v>92265000</v>
      </c>
      <c r="H13" s="65">
        <f t="shared" si="1"/>
        <v>-1087000</v>
      </c>
      <c r="I13" s="65">
        <v>98261999</v>
      </c>
      <c r="J13" s="30">
        <f t="shared" si="2"/>
        <v>-0.7001868301908419</v>
      </c>
      <c r="K13" s="31">
        <f t="shared" si="3"/>
        <v>-1.1644099751478276</v>
      </c>
      <c r="L13" s="84">
        <v>174002227</v>
      </c>
      <c r="M13" s="85">
        <v>183425632</v>
      </c>
      <c r="N13" s="32">
        <f t="shared" si="4"/>
        <v>-0.35107481699070436</v>
      </c>
      <c r="O13" s="31">
        <f t="shared" si="5"/>
        <v>-0.5926107426469165</v>
      </c>
      <c r="P13" s="6"/>
      <c r="Q13" s="33"/>
    </row>
    <row r="14" spans="1:17" ht="12.75">
      <c r="A14" s="3"/>
      <c r="B14" s="29" t="s">
        <v>21</v>
      </c>
      <c r="C14" s="63">
        <v>7101869</v>
      </c>
      <c r="D14" s="64">
        <v>7295309</v>
      </c>
      <c r="E14" s="65">
        <f t="shared" si="0"/>
        <v>193440</v>
      </c>
      <c r="F14" s="63">
        <v>7385944</v>
      </c>
      <c r="G14" s="64">
        <v>7660075</v>
      </c>
      <c r="H14" s="65">
        <f t="shared" si="1"/>
        <v>274131</v>
      </c>
      <c r="I14" s="65">
        <v>8043079</v>
      </c>
      <c r="J14" s="30">
        <f t="shared" si="2"/>
        <v>2.723790033299685</v>
      </c>
      <c r="K14" s="31">
        <f t="shared" si="3"/>
        <v>3.71152286017874</v>
      </c>
      <c r="L14" s="84">
        <v>174002227</v>
      </c>
      <c r="M14" s="85">
        <v>183425632</v>
      </c>
      <c r="N14" s="32">
        <f t="shared" si="4"/>
        <v>0.11117099093220226</v>
      </c>
      <c r="O14" s="31">
        <f t="shared" si="5"/>
        <v>0.1494507594227616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174002227</v>
      </c>
      <c r="M15" s="85">
        <v>183425632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174002227</v>
      </c>
      <c r="M16" s="85">
        <v>183425632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57154721</v>
      </c>
      <c r="D17" s="64">
        <v>80072796</v>
      </c>
      <c r="E17" s="65">
        <f t="shared" si="0"/>
        <v>22918075</v>
      </c>
      <c r="F17" s="63">
        <v>61440107</v>
      </c>
      <c r="G17" s="64">
        <v>83500557</v>
      </c>
      <c r="H17" s="65">
        <f t="shared" si="1"/>
        <v>22060450</v>
      </c>
      <c r="I17" s="65">
        <v>88456690</v>
      </c>
      <c r="J17" s="42">
        <f t="shared" si="2"/>
        <v>40.09830613992499</v>
      </c>
      <c r="K17" s="31">
        <f t="shared" si="3"/>
        <v>35.90561780759919</v>
      </c>
      <c r="L17" s="88">
        <v>174002227</v>
      </c>
      <c r="M17" s="85">
        <v>183425632</v>
      </c>
      <c r="N17" s="32">
        <f t="shared" si="4"/>
        <v>13.17113889582574</v>
      </c>
      <c r="O17" s="31">
        <f t="shared" si="5"/>
        <v>12.026917808302823</v>
      </c>
      <c r="P17" s="6"/>
      <c r="Q17" s="33"/>
    </row>
    <row r="18" spans="1:17" ht="16.5">
      <c r="A18" s="3"/>
      <c r="B18" s="34" t="s">
        <v>24</v>
      </c>
      <c r="C18" s="66">
        <f>SUM(C13:C17)</f>
        <v>151501590</v>
      </c>
      <c r="D18" s="67">
        <v>174002227</v>
      </c>
      <c r="E18" s="68">
        <f t="shared" si="0"/>
        <v>22500637</v>
      </c>
      <c r="F18" s="66">
        <f>SUM(F13:F17)</f>
        <v>162178051</v>
      </c>
      <c r="G18" s="67">
        <v>183425632</v>
      </c>
      <c r="H18" s="68">
        <f t="shared" si="1"/>
        <v>21247581</v>
      </c>
      <c r="I18" s="68">
        <v>194761768</v>
      </c>
      <c r="J18" s="43">
        <f t="shared" si="2"/>
        <v>14.851749740712291</v>
      </c>
      <c r="K18" s="36">
        <f t="shared" si="3"/>
        <v>13.10139126039935</v>
      </c>
      <c r="L18" s="89">
        <v>174002227</v>
      </c>
      <c r="M18" s="87">
        <v>183425632</v>
      </c>
      <c r="N18" s="37">
        <f t="shared" si="4"/>
        <v>12.931235069767238</v>
      </c>
      <c r="O18" s="36">
        <f t="shared" si="5"/>
        <v>11.583757825078669</v>
      </c>
      <c r="P18" s="6"/>
      <c r="Q18" s="38"/>
    </row>
    <row r="19" spans="1:17" ht="16.5">
      <c r="A19" s="44"/>
      <c r="B19" s="45" t="s">
        <v>25</v>
      </c>
      <c r="C19" s="72">
        <f>C11-C18</f>
        <v>18183753</v>
      </c>
      <c r="D19" s="73">
        <v>-15180584</v>
      </c>
      <c r="E19" s="74">
        <f t="shared" si="0"/>
        <v>-33364337</v>
      </c>
      <c r="F19" s="75">
        <f>F11-F18</f>
        <v>21164747</v>
      </c>
      <c r="G19" s="76">
        <v>-18422007</v>
      </c>
      <c r="H19" s="77">
        <f t="shared" si="1"/>
        <v>-39586754</v>
      </c>
      <c r="I19" s="77">
        <v>-19936346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31039000</v>
      </c>
      <c r="M22" s="85">
        <v>22760461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362852443</v>
      </c>
      <c r="D23" s="64">
        <v>0</v>
      </c>
      <c r="E23" s="65">
        <f t="shared" si="0"/>
        <v>-362852443</v>
      </c>
      <c r="F23" s="63">
        <v>377366541</v>
      </c>
      <c r="G23" s="64">
        <v>0</v>
      </c>
      <c r="H23" s="65">
        <f t="shared" si="1"/>
        <v>-377366541</v>
      </c>
      <c r="I23" s="65">
        <v>0</v>
      </c>
      <c r="J23" s="30">
        <f t="shared" si="2"/>
        <v>-100</v>
      </c>
      <c r="K23" s="31">
        <f t="shared" si="3"/>
        <v>-100</v>
      </c>
      <c r="L23" s="84">
        <v>31039000</v>
      </c>
      <c r="M23" s="85">
        <v>22760461</v>
      </c>
      <c r="N23" s="32">
        <f t="shared" si="4"/>
        <v>-1169.021047714166</v>
      </c>
      <c r="O23" s="31">
        <f t="shared" si="5"/>
        <v>-1657.991641733443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31039000</v>
      </c>
      <c r="E24" s="65">
        <f t="shared" si="0"/>
        <v>31039000</v>
      </c>
      <c r="F24" s="63">
        <v>0</v>
      </c>
      <c r="G24" s="64">
        <v>22760461</v>
      </c>
      <c r="H24" s="65">
        <f t="shared" si="1"/>
        <v>22760461</v>
      </c>
      <c r="I24" s="65">
        <v>23875000</v>
      </c>
      <c r="J24" s="30">
        <f t="shared" si="2"/>
        <v>0</v>
      </c>
      <c r="K24" s="31">
        <f t="shared" si="3"/>
        <v>0</v>
      </c>
      <c r="L24" s="84">
        <v>31039000</v>
      </c>
      <c r="M24" s="85">
        <v>22760461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31039000</v>
      </c>
      <c r="M25" s="85">
        <v>22760461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362852443</v>
      </c>
      <c r="D26" s="67">
        <v>31039000</v>
      </c>
      <c r="E26" s="68">
        <f t="shared" si="0"/>
        <v>-331813443</v>
      </c>
      <c r="F26" s="66">
        <f>SUM(F22:F24)</f>
        <v>377366541</v>
      </c>
      <c r="G26" s="67">
        <v>22760461</v>
      </c>
      <c r="H26" s="68">
        <f t="shared" si="1"/>
        <v>-354606080</v>
      </c>
      <c r="I26" s="68">
        <v>23875000</v>
      </c>
      <c r="J26" s="43">
        <f t="shared" si="2"/>
        <v>-91.44583408523448</v>
      </c>
      <c r="K26" s="36">
        <f t="shared" si="3"/>
        <v>-93.9686065066378</v>
      </c>
      <c r="L26" s="89">
        <v>31039000</v>
      </c>
      <c r="M26" s="87">
        <v>22760461</v>
      </c>
      <c r="N26" s="37">
        <f t="shared" si="4"/>
        <v>-1069.021047714166</v>
      </c>
      <c r="O26" s="36">
        <f t="shared" si="5"/>
        <v>-1557.991641733443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34389000</v>
      </c>
      <c r="M28" s="85">
        <v>25805461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2000000</v>
      </c>
      <c r="E29" s="65">
        <f t="shared" si="0"/>
        <v>2000000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34389000</v>
      </c>
      <c r="M29" s="85">
        <v>25805461</v>
      </c>
      <c r="N29" s="32">
        <f t="shared" si="4"/>
        <v>5.815813196080142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34389000</v>
      </c>
      <c r="M30" s="85">
        <v>25805461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10600000</v>
      </c>
      <c r="E31" s="65">
        <f t="shared" si="0"/>
        <v>10600000</v>
      </c>
      <c r="F31" s="63">
        <v>0</v>
      </c>
      <c r="G31" s="64">
        <v>12613314</v>
      </c>
      <c r="H31" s="65">
        <f t="shared" si="1"/>
        <v>12613314</v>
      </c>
      <c r="I31" s="65">
        <v>13220496</v>
      </c>
      <c r="J31" s="30">
        <f t="shared" si="2"/>
        <v>0</v>
      </c>
      <c r="K31" s="31">
        <f t="shared" si="3"/>
        <v>0</v>
      </c>
      <c r="L31" s="84">
        <v>34389000</v>
      </c>
      <c r="M31" s="85">
        <v>25805461</v>
      </c>
      <c r="N31" s="32">
        <f t="shared" si="4"/>
        <v>30.82380993922475</v>
      </c>
      <c r="O31" s="31">
        <f t="shared" si="5"/>
        <v>48.87846801109269</v>
      </c>
      <c r="P31" s="6"/>
      <c r="Q31" s="33"/>
    </row>
    <row r="32" spans="1:17" ht="12.75">
      <c r="A32" s="7"/>
      <c r="B32" s="29" t="s">
        <v>36</v>
      </c>
      <c r="C32" s="63">
        <v>362852443</v>
      </c>
      <c r="D32" s="64">
        <v>21789000</v>
      </c>
      <c r="E32" s="65">
        <f t="shared" si="0"/>
        <v>-341063443</v>
      </c>
      <c r="F32" s="63">
        <v>377366541</v>
      </c>
      <c r="G32" s="64">
        <v>13192147</v>
      </c>
      <c r="H32" s="65">
        <f t="shared" si="1"/>
        <v>-364174394</v>
      </c>
      <c r="I32" s="65">
        <v>13851504</v>
      </c>
      <c r="J32" s="30">
        <f t="shared" si="2"/>
        <v>-93.99507970241226</v>
      </c>
      <c r="K32" s="31">
        <f t="shared" si="3"/>
        <v>-96.50415562412037</v>
      </c>
      <c r="L32" s="84">
        <v>34389000</v>
      </c>
      <c r="M32" s="85">
        <v>25805461</v>
      </c>
      <c r="N32" s="32">
        <f t="shared" si="4"/>
        <v>-991.7806362499637</v>
      </c>
      <c r="O32" s="31">
        <f t="shared" si="5"/>
        <v>-1411.2299485756137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362852443</v>
      </c>
      <c r="D33" s="82">
        <v>34389000</v>
      </c>
      <c r="E33" s="83">
        <f t="shared" si="0"/>
        <v>-328463443</v>
      </c>
      <c r="F33" s="81">
        <f>SUM(F28:F32)</f>
        <v>377366541</v>
      </c>
      <c r="G33" s="82">
        <v>25805461</v>
      </c>
      <c r="H33" s="83">
        <f t="shared" si="1"/>
        <v>-351561080</v>
      </c>
      <c r="I33" s="83">
        <v>27072000</v>
      </c>
      <c r="J33" s="58">
        <f t="shared" si="2"/>
        <v>-90.52259378063495</v>
      </c>
      <c r="K33" s="59">
        <f t="shared" si="3"/>
        <v>-93.16169872092608</v>
      </c>
      <c r="L33" s="96">
        <v>34389000</v>
      </c>
      <c r="M33" s="97">
        <v>25805461</v>
      </c>
      <c r="N33" s="60">
        <f t="shared" si="4"/>
        <v>-955.1410131146588</v>
      </c>
      <c r="O33" s="59">
        <f t="shared" si="5"/>
        <v>-1362.3514805645207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546239629</v>
      </c>
      <c r="M8" s="85">
        <v>586714785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41771112</v>
      </c>
      <c r="D9" s="64">
        <v>54311799</v>
      </c>
      <c r="E9" s="65">
        <f>($D9-$C9)</f>
        <v>12540687</v>
      </c>
      <c r="F9" s="63">
        <v>46081112</v>
      </c>
      <c r="G9" s="64">
        <v>56810142</v>
      </c>
      <c r="H9" s="65">
        <f>($G9-$F9)</f>
        <v>10729030</v>
      </c>
      <c r="I9" s="65">
        <v>59423408</v>
      </c>
      <c r="J9" s="30">
        <f>IF($C9=0,0,($E9/$C9)*100)</f>
        <v>30.022392030166685</v>
      </c>
      <c r="K9" s="31">
        <f>IF($F9=0,0,($H9/$F9)*100)</f>
        <v>23.282923380842025</v>
      </c>
      <c r="L9" s="84">
        <v>546239629</v>
      </c>
      <c r="M9" s="85">
        <v>586714785</v>
      </c>
      <c r="N9" s="32">
        <f>IF($L9=0,0,($E9/$L9)*100)</f>
        <v>2.2958215285401784</v>
      </c>
      <c r="O9" s="31">
        <f>IF($M9=0,0,($H9/$M9)*100)</f>
        <v>1.8286619451732413</v>
      </c>
      <c r="P9" s="6"/>
      <c r="Q9" s="33"/>
    </row>
    <row r="10" spans="1:17" ht="12.75">
      <c r="A10" s="3"/>
      <c r="B10" s="29" t="s">
        <v>17</v>
      </c>
      <c r="C10" s="63">
        <v>473509550</v>
      </c>
      <c r="D10" s="64">
        <v>491927830</v>
      </c>
      <c r="E10" s="65">
        <f aca="true" t="shared" si="0" ref="E10:E33">($D10-$C10)</f>
        <v>18418280</v>
      </c>
      <c r="F10" s="63">
        <v>518686203</v>
      </c>
      <c r="G10" s="64">
        <v>529904643</v>
      </c>
      <c r="H10" s="65">
        <f aca="true" t="shared" si="1" ref="H10:H33">($G10-$F10)</f>
        <v>11218440</v>
      </c>
      <c r="I10" s="65">
        <v>574790030</v>
      </c>
      <c r="J10" s="30">
        <f aca="true" t="shared" si="2" ref="J10:J33">IF($C10=0,0,($E10/$C10)*100)</f>
        <v>3.889737809934351</v>
      </c>
      <c r="K10" s="31">
        <f aca="true" t="shared" si="3" ref="K10:K33">IF($F10=0,0,($H10/$F10)*100)</f>
        <v>2.1628568361977423</v>
      </c>
      <c r="L10" s="84">
        <v>546239629</v>
      </c>
      <c r="M10" s="85">
        <v>586714785</v>
      </c>
      <c r="N10" s="32">
        <f aca="true" t="shared" si="4" ref="N10:N33">IF($L10=0,0,($E10/$L10)*100)</f>
        <v>3.371831522681413</v>
      </c>
      <c r="O10" s="31">
        <f aca="true" t="shared" si="5" ref="O10:O33">IF($M10=0,0,($H10/$M10)*100)</f>
        <v>1.912077262549298</v>
      </c>
      <c r="P10" s="6"/>
      <c r="Q10" s="33"/>
    </row>
    <row r="11" spans="1:17" ht="16.5">
      <c r="A11" s="7"/>
      <c r="B11" s="34" t="s">
        <v>18</v>
      </c>
      <c r="C11" s="66">
        <f>SUM(C8:C10)</f>
        <v>515280662</v>
      </c>
      <c r="D11" s="67">
        <v>546239629</v>
      </c>
      <c r="E11" s="68">
        <f t="shared" si="0"/>
        <v>30958967</v>
      </c>
      <c r="F11" s="66">
        <f>SUM(F8:F10)</f>
        <v>564767315</v>
      </c>
      <c r="G11" s="67">
        <v>586714785</v>
      </c>
      <c r="H11" s="68">
        <f t="shared" si="1"/>
        <v>21947470</v>
      </c>
      <c r="I11" s="68">
        <v>634213438</v>
      </c>
      <c r="J11" s="35">
        <f t="shared" si="2"/>
        <v>6.00817559887392</v>
      </c>
      <c r="K11" s="36">
        <f t="shared" si="3"/>
        <v>3.8861083878411056</v>
      </c>
      <c r="L11" s="86">
        <v>546239629</v>
      </c>
      <c r="M11" s="87">
        <v>586714785</v>
      </c>
      <c r="N11" s="37">
        <f t="shared" si="4"/>
        <v>5.667653051221591</v>
      </c>
      <c r="O11" s="36">
        <f t="shared" si="5"/>
        <v>3.740739207722539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181748070</v>
      </c>
      <c r="D13" s="64">
        <v>184045394</v>
      </c>
      <c r="E13" s="65">
        <f t="shared" si="0"/>
        <v>2297324</v>
      </c>
      <c r="F13" s="63">
        <v>192652951</v>
      </c>
      <c r="G13" s="64">
        <v>192511468</v>
      </c>
      <c r="H13" s="65">
        <f t="shared" si="1"/>
        <v>-141483</v>
      </c>
      <c r="I13" s="65">
        <v>201366826</v>
      </c>
      <c r="J13" s="30">
        <f t="shared" si="2"/>
        <v>1.2640156233846114</v>
      </c>
      <c r="K13" s="31">
        <f t="shared" si="3"/>
        <v>-0.07343931108535161</v>
      </c>
      <c r="L13" s="84">
        <v>546239647</v>
      </c>
      <c r="M13" s="85">
        <v>586714792</v>
      </c>
      <c r="N13" s="32">
        <f t="shared" si="4"/>
        <v>0.4205707170135162</v>
      </c>
      <c r="O13" s="31">
        <f t="shared" si="5"/>
        <v>-0.0241144423029989</v>
      </c>
      <c r="P13" s="6"/>
      <c r="Q13" s="33"/>
    </row>
    <row r="14" spans="1:17" ht="12.75">
      <c r="A14" s="3"/>
      <c r="B14" s="29" t="s">
        <v>21</v>
      </c>
      <c r="C14" s="63">
        <v>31455590</v>
      </c>
      <c r="D14" s="64">
        <v>7605044</v>
      </c>
      <c r="E14" s="65">
        <f t="shared" si="0"/>
        <v>-23850546</v>
      </c>
      <c r="F14" s="63">
        <v>33342926</v>
      </c>
      <c r="G14" s="64">
        <v>7954876</v>
      </c>
      <c r="H14" s="65">
        <f t="shared" si="1"/>
        <v>-25388050</v>
      </c>
      <c r="I14" s="65">
        <v>8320800</v>
      </c>
      <c r="J14" s="30">
        <f t="shared" si="2"/>
        <v>-75.82291732566453</v>
      </c>
      <c r="K14" s="31">
        <f t="shared" si="3"/>
        <v>-76.1422377868097</v>
      </c>
      <c r="L14" s="84">
        <v>546239647</v>
      </c>
      <c r="M14" s="85">
        <v>586714792</v>
      </c>
      <c r="N14" s="32">
        <f t="shared" si="4"/>
        <v>-4.366315431512426</v>
      </c>
      <c r="O14" s="31">
        <f t="shared" si="5"/>
        <v>-4.327153558453321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546239647</v>
      </c>
      <c r="M15" s="85">
        <v>586714792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90140382</v>
      </c>
      <c r="D16" s="64">
        <v>147667181</v>
      </c>
      <c r="E16" s="65">
        <f t="shared" si="0"/>
        <v>57526799</v>
      </c>
      <c r="F16" s="63">
        <v>95548805</v>
      </c>
      <c r="G16" s="64">
        <v>154546497</v>
      </c>
      <c r="H16" s="65">
        <f t="shared" si="1"/>
        <v>58997692</v>
      </c>
      <c r="I16" s="65">
        <v>161748524</v>
      </c>
      <c r="J16" s="30">
        <f t="shared" si="2"/>
        <v>63.81912049141305</v>
      </c>
      <c r="K16" s="31">
        <f t="shared" si="3"/>
        <v>61.74613277476364</v>
      </c>
      <c r="L16" s="84">
        <v>546239647</v>
      </c>
      <c r="M16" s="85">
        <v>586714792</v>
      </c>
      <c r="N16" s="32">
        <f t="shared" si="4"/>
        <v>10.531421385456483</v>
      </c>
      <c r="O16" s="31">
        <f t="shared" si="5"/>
        <v>10.055599893585093</v>
      </c>
      <c r="P16" s="6"/>
      <c r="Q16" s="33"/>
    </row>
    <row r="17" spans="1:17" ht="12.75">
      <c r="A17" s="3"/>
      <c r="B17" s="29" t="s">
        <v>23</v>
      </c>
      <c r="C17" s="63">
        <v>204766224</v>
      </c>
      <c r="D17" s="64">
        <v>206922028</v>
      </c>
      <c r="E17" s="65">
        <f t="shared" si="0"/>
        <v>2155804</v>
      </c>
      <c r="F17" s="63">
        <v>228446262</v>
      </c>
      <c r="G17" s="64">
        <v>231701951</v>
      </c>
      <c r="H17" s="65">
        <f t="shared" si="1"/>
        <v>3255689</v>
      </c>
      <c r="I17" s="65">
        <v>262777106</v>
      </c>
      <c r="J17" s="42">
        <f t="shared" si="2"/>
        <v>1.0528123036541417</v>
      </c>
      <c r="K17" s="31">
        <f t="shared" si="3"/>
        <v>1.425144351891387</v>
      </c>
      <c r="L17" s="88">
        <v>546239647</v>
      </c>
      <c r="M17" s="85">
        <v>586714792</v>
      </c>
      <c r="N17" s="32">
        <f t="shared" si="4"/>
        <v>0.39466267449458864</v>
      </c>
      <c r="O17" s="31">
        <f t="shared" si="5"/>
        <v>0.5549014690599449</v>
      </c>
      <c r="P17" s="6"/>
      <c r="Q17" s="33"/>
    </row>
    <row r="18" spans="1:17" ht="16.5">
      <c r="A18" s="3"/>
      <c r="B18" s="34" t="s">
        <v>24</v>
      </c>
      <c r="C18" s="66">
        <f>SUM(C13:C17)</f>
        <v>508110266</v>
      </c>
      <c r="D18" s="67">
        <v>546239647</v>
      </c>
      <c r="E18" s="68">
        <f t="shared" si="0"/>
        <v>38129381</v>
      </c>
      <c r="F18" s="66">
        <f>SUM(F13:F17)</f>
        <v>549990944</v>
      </c>
      <c r="G18" s="67">
        <v>586714792</v>
      </c>
      <c r="H18" s="68">
        <f t="shared" si="1"/>
        <v>36723848</v>
      </c>
      <c r="I18" s="68">
        <v>634213256</v>
      </c>
      <c r="J18" s="43">
        <f t="shared" si="2"/>
        <v>7.504154816663358</v>
      </c>
      <c r="K18" s="36">
        <f t="shared" si="3"/>
        <v>6.6771732154193435</v>
      </c>
      <c r="L18" s="89">
        <v>546239647</v>
      </c>
      <c r="M18" s="87">
        <v>586714792</v>
      </c>
      <c r="N18" s="37">
        <f t="shared" si="4"/>
        <v>6.980339345452162</v>
      </c>
      <c r="O18" s="36">
        <f t="shared" si="5"/>
        <v>6.259233361888718</v>
      </c>
      <c r="P18" s="6"/>
      <c r="Q18" s="38"/>
    </row>
    <row r="19" spans="1:17" ht="16.5">
      <c r="A19" s="44"/>
      <c r="B19" s="45" t="s">
        <v>25</v>
      </c>
      <c r="C19" s="72">
        <f>C11-C18</f>
        <v>7170396</v>
      </c>
      <c r="D19" s="73">
        <v>-18</v>
      </c>
      <c r="E19" s="74">
        <f t="shared" si="0"/>
        <v>-7170414</v>
      </c>
      <c r="F19" s="75">
        <f>F11-F18</f>
        <v>14776371</v>
      </c>
      <c r="G19" s="76">
        <v>-7</v>
      </c>
      <c r="H19" s="77">
        <f t="shared" si="1"/>
        <v>-14776378</v>
      </c>
      <c r="I19" s="77">
        <v>182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292826113</v>
      </c>
      <c r="M22" s="85">
        <v>314487311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3153362</v>
      </c>
      <c r="E23" s="65">
        <f t="shared" si="0"/>
        <v>3153362</v>
      </c>
      <c r="F23" s="63">
        <v>0</v>
      </c>
      <c r="G23" s="64">
        <v>3153362</v>
      </c>
      <c r="H23" s="65">
        <f t="shared" si="1"/>
        <v>3153362</v>
      </c>
      <c r="I23" s="65">
        <v>3153362</v>
      </c>
      <c r="J23" s="30">
        <f t="shared" si="2"/>
        <v>0</v>
      </c>
      <c r="K23" s="31">
        <f t="shared" si="3"/>
        <v>0</v>
      </c>
      <c r="L23" s="84">
        <v>292826113</v>
      </c>
      <c r="M23" s="85">
        <v>314487311</v>
      </c>
      <c r="N23" s="32">
        <f t="shared" si="4"/>
        <v>1.076871856711768</v>
      </c>
      <c r="O23" s="31">
        <f t="shared" si="5"/>
        <v>1.0026992790179696</v>
      </c>
      <c r="P23" s="6"/>
      <c r="Q23" s="33"/>
    </row>
    <row r="24" spans="1:17" ht="12.75">
      <c r="A24" s="7"/>
      <c r="B24" s="29" t="s">
        <v>29</v>
      </c>
      <c r="C24" s="63">
        <v>2283219084</v>
      </c>
      <c r="D24" s="64">
        <v>289672751</v>
      </c>
      <c r="E24" s="65">
        <f t="shared" si="0"/>
        <v>-1993546333</v>
      </c>
      <c r="F24" s="63">
        <v>2515763512</v>
      </c>
      <c r="G24" s="64">
        <v>311333949</v>
      </c>
      <c r="H24" s="65">
        <f t="shared" si="1"/>
        <v>-2204429563</v>
      </c>
      <c r="I24" s="65">
        <v>329236949</v>
      </c>
      <c r="J24" s="30">
        <f t="shared" si="2"/>
        <v>-87.312967335026</v>
      </c>
      <c r="K24" s="31">
        <f t="shared" si="3"/>
        <v>-87.62467348322048</v>
      </c>
      <c r="L24" s="84">
        <v>292826113</v>
      </c>
      <c r="M24" s="85">
        <v>314487311</v>
      </c>
      <c r="N24" s="32">
        <f t="shared" si="4"/>
        <v>-680.7952721757434</v>
      </c>
      <c r="O24" s="31">
        <f t="shared" si="5"/>
        <v>-700.9597799003088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292826113</v>
      </c>
      <c r="M25" s="85">
        <v>314487311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2283219084</v>
      </c>
      <c r="D26" s="67">
        <v>292826113</v>
      </c>
      <c r="E26" s="68">
        <f t="shared" si="0"/>
        <v>-1990392971</v>
      </c>
      <c r="F26" s="66">
        <f>SUM(F22:F24)</f>
        <v>2515763512</v>
      </c>
      <c r="G26" s="67">
        <v>314487311</v>
      </c>
      <c r="H26" s="68">
        <f t="shared" si="1"/>
        <v>-2201276201</v>
      </c>
      <c r="I26" s="68">
        <v>332390311</v>
      </c>
      <c r="J26" s="43">
        <f t="shared" si="2"/>
        <v>-87.17485697925255</v>
      </c>
      <c r="K26" s="36">
        <f t="shared" si="3"/>
        <v>-87.49932934872776</v>
      </c>
      <c r="L26" s="89">
        <v>292826113</v>
      </c>
      <c r="M26" s="87">
        <v>314487311</v>
      </c>
      <c r="N26" s="37">
        <f t="shared" si="4"/>
        <v>-679.7184003190316</v>
      </c>
      <c r="O26" s="36">
        <f t="shared" si="5"/>
        <v>-699.957080621291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2184859045</v>
      </c>
      <c r="D28" s="64">
        <v>146026042</v>
      </c>
      <c r="E28" s="65">
        <f t="shared" si="0"/>
        <v>-2038833003</v>
      </c>
      <c r="F28" s="63">
        <v>2414616332</v>
      </c>
      <c r="G28" s="64">
        <v>160477455</v>
      </c>
      <c r="H28" s="65">
        <f t="shared" si="1"/>
        <v>-2254138877</v>
      </c>
      <c r="I28" s="65">
        <v>197301618</v>
      </c>
      <c r="J28" s="30">
        <f t="shared" si="2"/>
        <v>-93.31645479216716</v>
      </c>
      <c r="K28" s="31">
        <f t="shared" si="3"/>
        <v>-93.35391495231549</v>
      </c>
      <c r="L28" s="84">
        <v>298414113</v>
      </c>
      <c r="M28" s="85">
        <v>314487311</v>
      </c>
      <c r="N28" s="32">
        <f t="shared" si="4"/>
        <v>-683.222714402921</v>
      </c>
      <c r="O28" s="31">
        <f t="shared" si="5"/>
        <v>-716.7662408484265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298414113</v>
      </c>
      <c r="M29" s="85">
        <v>314487311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298414113</v>
      </c>
      <c r="M30" s="85">
        <v>314487311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298414113</v>
      </c>
      <c r="M31" s="85">
        <v>314487311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98360039</v>
      </c>
      <c r="D32" s="64">
        <v>152388071</v>
      </c>
      <c r="E32" s="65">
        <f t="shared" si="0"/>
        <v>54028032</v>
      </c>
      <c r="F32" s="63">
        <v>101147180</v>
      </c>
      <c r="G32" s="64">
        <v>154009856</v>
      </c>
      <c r="H32" s="65">
        <f t="shared" si="1"/>
        <v>52862676</v>
      </c>
      <c r="I32" s="65">
        <v>135088693</v>
      </c>
      <c r="J32" s="30">
        <f t="shared" si="2"/>
        <v>54.92884361300426</v>
      </c>
      <c r="K32" s="31">
        <f t="shared" si="3"/>
        <v>52.26312389529792</v>
      </c>
      <c r="L32" s="84">
        <v>298414113</v>
      </c>
      <c r="M32" s="85">
        <v>314487311</v>
      </c>
      <c r="N32" s="32">
        <f t="shared" si="4"/>
        <v>18.105052558288353</v>
      </c>
      <c r="O32" s="31">
        <f t="shared" si="5"/>
        <v>16.80916022713552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2283219084</v>
      </c>
      <c r="D33" s="82">
        <v>298414113</v>
      </c>
      <c r="E33" s="83">
        <f t="shared" si="0"/>
        <v>-1984804971</v>
      </c>
      <c r="F33" s="81">
        <f>SUM(F28:F32)</f>
        <v>2515763512</v>
      </c>
      <c r="G33" s="82">
        <v>314487311</v>
      </c>
      <c r="H33" s="83">
        <f t="shared" si="1"/>
        <v>-2201276201</v>
      </c>
      <c r="I33" s="83">
        <v>332390311</v>
      </c>
      <c r="J33" s="58">
        <f t="shared" si="2"/>
        <v>-86.93011480627587</v>
      </c>
      <c r="K33" s="59">
        <f t="shared" si="3"/>
        <v>-87.49932934872776</v>
      </c>
      <c r="L33" s="96">
        <v>298414113</v>
      </c>
      <c r="M33" s="97">
        <v>314487311</v>
      </c>
      <c r="N33" s="60">
        <f t="shared" si="4"/>
        <v>-665.1176618446326</v>
      </c>
      <c r="O33" s="59">
        <f t="shared" si="5"/>
        <v>-699.957080621291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6857266</v>
      </c>
      <c r="D8" s="64">
        <v>7541302</v>
      </c>
      <c r="E8" s="65">
        <f>($D8-$C8)</f>
        <v>684036</v>
      </c>
      <c r="F8" s="63">
        <v>6857266</v>
      </c>
      <c r="G8" s="64">
        <v>8069191</v>
      </c>
      <c r="H8" s="65">
        <f>($G8-$F8)</f>
        <v>1211925</v>
      </c>
      <c r="I8" s="65">
        <v>8634035</v>
      </c>
      <c r="J8" s="30">
        <f>IF($C8=0,0,($E8/$C8)*100)</f>
        <v>9.97534585941394</v>
      </c>
      <c r="K8" s="31">
        <f>IF($F8=0,0,($H8/$F8)*100)</f>
        <v>17.673588861800024</v>
      </c>
      <c r="L8" s="84">
        <v>180641303</v>
      </c>
      <c r="M8" s="85">
        <v>191145180</v>
      </c>
      <c r="N8" s="32">
        <f>IF($L8=0,0,($E8/$L8)*100)</f>
        <v>0.37867087351556583</v>
      </c>
      <c r="O8" s="31">
        <f>IF($M8=0,0,($H8/$M8)*100)</f>
        <v>0.6340337747465041</v>
      </c>
      <c r="P8" s="6"/>
      <c r="Q8" s="33"/>
    </row>
    <row r="9" spans="1:17" ht="12.75">
      <c r="A9" s="3"/>
      <c r="B9" s="29" t="s">
        <v>16</v>
      </c>
      <c r="C9" s="63">
        <v>24045</v>
      </c>
      <c r="D9" s="64">
        <v>24000</v>
      </c>
      <c r="E9" s="65">
        <f>($D9-$C9)</f>
        <v>-45</v>
      </c>
      <c r="F9" s="63">
        <v>25488</v>
      </c>
      <c r="G9" s="64">
        <v>25680</v>
      </c>
      <c r="H9" s="65">
        <f>($G9-$F9)</f>
        <v>192</v>
      </c>
      <c r="I9" s="65">
        <v>27478</v>
      </c>
      <c r="J9" s="30">
        <f>IF($C9=0,0,($E9/$C9)*100)</f>
        <v>-0.18714909544603867</v>
      </c>
      <c r="K9" s="31">
        <f>IF($F9=0,0,($H9/$F9)*100)</f>
        <v>0.7532956685499058</v>
      </c>
      <c r="L9" s="84">
        <v>180641303</v>
      </c>
      <c r="M9" s="85">
        <v>191145180</v>
      </c>
      <c r="N9" s="32">
        <f>IF($L9=0,0,($E9/$L9)*100)</f>
        <v>-2.4911246349900385E-05</v>
      </c>
      <c r="O9" s="31">
        <f>IF($M9=0,0,($H9/$M9)*100)</f>
        <v>0.00010044720981193457</v>
      </c>
      <c r="P9" s="6"/>
      <c r="Q9" s="33"/>
    </row>
    <row r="10" spans="1:17" ht="12.75">
      <c r="A10" s="3"/>
      <c r="B10" s="29" t="s">
        <v>17</v>
      </c>
      <c r="C10" s="63">
        <v>155549235</v>
      </c>
      <c r="D10" s="64">
        <v>173076001</v>
      </c>
      <c r="E10" s="65">
        <f aca="true" t="shared" si="0" ref="E10:E33">($D10-$C10)</f>
        <v>17526766</v>
      </c>
      <c r="F10" s="63">
        <v>164767532</v>
      </c>
      <c r="G10" s="64">
        <v>183050309</v>
      </c>
      <c r="H10" s="65">
        <f aca="true" t="shared" si="1" ref="H10:H33">($G10-$F10)</f>
        <v>18282777</v>
      </c>
      <c r="I10" s="65">
        <v>194827313</v>
      </c>
      <c r="J10" s="30">
        <f aca="true" t="shared" si="2" ref="J10:J33">IF($C10=0,0,($E10/$C10)*100)</f>
        <v>11.267664543641118</v>
      </c>
      <c r="K10" s="31">
        <f aca="true" t="shared" si="3" ref="K10:K33">IF($F10=0,0,($H10/$F10)*100)</f>
        <v>11.09610417664082</v>
      </c>
      <c r="L10" s="84">
        <v>180641303</v>
      </c>
      <c r="M10" s="85">
        <v>191145180</v>
      </c>
      <c r="N10" s="32">
        <f aca="true" t="shared" si="4" ref="N10:N33">IF($L10=0,0,($E10/$L10)*100)</f>
        <v>9.70252412317907</v>
      </c>
      <c r="O10" s="31">
        <f aca="true" t="shared" si="5" ref="O10:O33">IF($M10=0,0,($H10/$M10)*100)</f>
        <v>9.564864256582354</v>
      </c>
      <c r="P10" s="6"/>
      <c r="Q10" s="33"/>
    </row>
    <row r="11" spans="1:17" ht="16.5">
      <c r="A11" s="7"/>
      <c r="B11" s="34" t="s">
        <v>18</v>
      </c>
      <c r="C11" s="66">
        <f>SUM(C8:C10)</f>
        <v>162430546</v>
      </c>
      <c r="D11" s="67">
        <v>180641303</v>
      </c>
      <c r="E11" s="68">
        <f t="shared" si="0"/>
        <v>18210757</v>
      </c>
      <c r="F11" s="66">
        <f>SUM(F8:F10)</f>
        <v>171650286</v>
      </c>
      <c r="G11" s="67">
        <v>191145180</v>
      </c>
      <c r="H11" s="68">
        <f t="shared" si="1"/>
        <v>19494894</v>
      </c>
      <c r="I11" s="68">
        <v>203488826</v>
      </c>
      <c r="J11" s="35">
        <f t="shared" si="2"/>
        <v>11.211411553095438</v>
      </c>
      <c r="K11" s="36">
        <f t="shared" si="3"/>
        <v>11.3573326641588</v>
      </c>
      <c r="L11" s="86">
        <v>180641303</v>
      </c>
      <c r="M11" s="87">
        <v>191145180</v>
      </c>
      <c r="N11" s="37">
        <f t="shared" si="4"/>
        <v>10.081170085448289</v>
      </c>
      <c r="O11" s="36">
        <f t="shared" si="5"/>
        <v>10.19899847853867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72053067</v>
      </c>
      <c r="D13" s="64">
        <v>75011160</v>
      </c>
      <c r="E13" s="65">
        <f t="shared" si="0"/>
        <v>2958093</v>
      </c>
      <c r="F13" s="63">
        <v>76425221</v>
      </c>
      <c r="G13" s="64">
        <v>78754157</v>
      </c>
      <c r="H13" s="65">
        <f t="shared" si="1"/>
        <v>2328936</v>
      </c>
      <c r="I13" s="65">
        <v>84225310</v>
      </c>
      <c r="J13" s="30">
        <f t="shared" si="2"/>
        <v>4.105436622149616</v>
      </c>
      <c r="K13" s="31">
        <f t="shared" si="3"/>
        <v>3.0473395687007567</v>
      </c>
      <c r="L13" s="84">
        <v>229720950</v>
      </c>
      <c r="M13" s="85">
        <v>243637134</v>
      </c>
      <c r="N13" s="32">
        <f t="shared" si="4"/>
        <v>1.2876896948232193</v>
      </c>
      <c r="O13" s="31">
        <f t="shared" si="5"/>
        <v>0.9559035446542398</v>
      </c>
      <c r="P13" s="6"/>
      <c r="Q13" s="33"/>
    </row>
    <row r="14" spans="1:17" ht="12.75">
      <c r="A14" s="3"/>
      <c r="B14" s="29" t="s">
        <v>21</v>
      </c>
      <c r="C14" s="63">
        <v>4153869</v>
      </c>
      <c r="D14" s="64">
        <v>4000000</v>
      </c>
      <c r="E14" s="65">
        <f t="shared" si="0"/>
        <v>-153869</v>
      </c>
      <c r="F14" s="63">
        <v>4403101</v>
      </c>
      <c r="G14" s="64">
        <v>4280000</v>
      </c>
      <c r="H14" s="65">
        <f t="shared" si="1"/>
        <v>-123101</v>
      </c>
      <c r="I14" s="65">
        <v>4579600</v>
      </c>
      <c r="J14" s="30">
        <f t="shared" si="2"/>
        <v>-3.7042333304203865</v>
      </c>
      <c r="K14" s="31">
        <f t="shared" si="3"/>
        <v>-2.795779610778858</v>
      </c>
      <c r="L14" s="84">
        <v>229720950</v>
      </c>
      <c r="M14" s="85">
        <v>243637134</v>
      </c>
      <c r="N14" s="32">
        <f t="shared" si="4"/>
        <v>-0.06698083043797268</v>
      </c>
      <c r="O14" s="31">
        <f t="shared" si="5"/>
        <v>-0.05052637008938055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229720950</v>
      </c>
      <c r="M15" s="85">
        <v>243637134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229720950</v>
      </c>
      <c r="M16" s="85">
        <v>243637134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134840254</v>
      </c>
      <c r="D17" s="64">
        <v>150709790</v>
      </c>
      <c r="E17" s="65">
        <f t="shared" si="0"/>
        <v>15869536</v>
      </c>
      <c r="F17" s="63">
        <v>150247759</v>
      </c>
      <c r="G17" s="64">
        <v>160602977</v>
      </c>
      <c r="H17" s="65">
        <f t="shared" si="1"/>
        <v>10355218</v>
      </c>
      <c r="I17" s="65">
        <v>171559428</v>
      </c>
      <c r="J17" s="42">
        <f t="shared" si="2"/>
        <v>11.769138316811537</v>
      </c>
      <c r="K17" s="31">
        <f t="shared" si="3"/>
        <v>6.8920948098799935</v>
      </c>
      <c r="L17" s="88">
        <v>229720950</v>
      </c>
      <c r="M17" s="85">
        <v>243637134</v>
      </c>
      <c r="N17" s="32">
        <f t="shared" si="4"/>
        <v>6.908179684961254</v>
      </c>
      <c r="O17" s="31">
        <f t="shared" si="5"/>
        <v>4.250262605699507</v>
      </c>
      <c r="P17" s="6"/>
      <c r="Q17" s="33"/>
    </row>
    <row r="18" spans="1:17" ht="16.5">
      <c r="A18" s="3"/>
      <c r="B18" s="34" t="s">
        <v>24</v>
      </c>
      <c r="C18" s="66">
        <f>SUM(C13:C17)</f>
        <v>211047190</v>
      </c>
      <c r="D18" s="67">
        <v>229720950</v>
      </c>
      <c r="E18" s="68">
        <f t="shared" si="0"/>
        <v>18673760</v>
      </c>
      <c r="F18" s="66">
        <f>SUM(F13:F17)</f>
        <v>231076081</v>
      </c>
      <c r="G18" s="67">
        <v>243637134</v>
      </c>
      <c r="H18" s="68">
        <f t="shared" si="1"/>
        <v>12561053</v>
      </c>
      <c r="I18" s="68">
        <v>260364338</v>
      </c>
      <c r="J18" s="43">
        <f t="shared" si="2"/>
        <v>8.848144341556976</v>
      </c>
      <c r="K18" s="36">
        <f t="shared" si="3"/>
        <v>5.435894942324213</v>
      </c>
      <c r="L18" s="89">
        <v>229720950</v>
      </c>
      <c r="M18" s="87">
        <v>243637134</v>
      </c>
      <c r="N18" s="37">
        <f t="shared" si="4"/>
        <v>8.1288885493465</v>
      </c>
      <c r="O18" s="36">
        <f t="shared" si="5"/>
        <v>5.155639780264367</v>
      </c>
      <c r="P18" s="6"/>
      <c r="Q18" s="38"/>
    </row>
    <row r="19" spans="1:17" ht="16.5">
      <c r="A19" s="44"/>
      <c r="B19" s="45" t="s">
        <v>25</v>
      </c>
      <c r="C19" s="72">
        <f>C11-C18</f>
        <v>-48616644</v>
      </c>
      <c r="D19" s="73">
        <v>-49079647</v>
      </c>
      <c r="E19" s="74">
        <f t="shared" si="0"/>
        <v>-463003</v>
      </c>
      <c r="F19" s="75">
        <f>F11-F18</f>
        <v>-59425795</v>
      </c>
      <c r="G19" s="76">
        <v>-52491954</v>
      </c>
      <c r="H19" s="77">
        <f t="shared" si="1"/>
        <v>6933841</v>
      </c>
      <c r="I19" s="77">
        <v>-56875512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105652654</v>
      </c>
      <c r="M22" s="85">
        <v>69677748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3440940</v>
      </c>
      <c r="D23" s="64">
        <v>71785654</v>
      </c>
      <c r="E23" s="65">
        <f t="shared" si="0"/>
        <v>68344714</v>
      </c>
      <c r="F23" s="63">
        <v>1622796</v>
      </c>
      <c r="G23" s="64">
        <v>43767739</v>
      </c>
      <c r="H23" s="65">
        <f t="shared" si="1"/>
        <v>42144943</v>
      </c>
      <c r="I23" s="65">
        <v>54959765</v>
      </c>
      <c r="J23" s="30">
        <f t="shared" si="2"/>
        <v>1986.2221950978512</v>
      </c>
      <c r="K23" s="31">
        <f t="shared" si="3"/>
        <v>2597.0573627245817</v>
      </c>
      <c r="L23" s="84">
        <v>105652654</v>
      </c>
      <c r="M23" s="85">
        <v>69677748</v>
      </c>
      <c r="N23" s="32">
        <f t="shared" si="4"/>
        <v>64.6881184830435</v>
      </c>
      <c r="O23" s="31">
        <f t="shared" si="5"/>
        <v>60.485512534073294</v>
      </c>
      <c r="P23" s="6"/>
      <c r="Q23" s="33"/>
    </row>
    <row r="24" spans="1:17" ht="12.75">
      <c r="A24" s="7"/>
      <c r="B24" s="29" t="s">
        <v>29</v>
      </c>
      <c r="C24" s="63">
        <v>34040400</v>
      </c>
      <c r="D24" s="64">
        <v>33867000</v>
      </c>
      <c r="E24" s="65">
        <f t="shared" si="0"/>
        <v>-173400</v>
      </c>
      <c r="F24" s="63">
        <v>36438200</v>
      </c>
      <c r="G24" s="64">
        <v>25910009</v>
      </c>
      <c r="H24" s="65">
        <f t="shared" si="1"/>
        <v>-10528191</v>
      </c>
      <c r="I24" s="65">
        <v>61319317</v>
      </c>
      <c r="J24" s="30">
        <f t="shared" si="2"/>
        <v>-0.5093947192159904</v>
      </c>
      <c r="K24" s="31">
        <f t="shared" si="3"/>
        <v>-28.89327958022076</v>
      </c>
      <c r="L24" s="84">
        <v>105652654</v>
      </c>
      <c r="M24" s="85">
        <v>69677748</v>
      </c>
      <c r="N24" s="32">
        <f t="shared" si="4"/>
        <v>-0.1641227110111214</v>
      </c>
      <c r="O24" s="31">
        <f t="shared" si="5"/>
        <v>-15.109832481956795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105652654</v>
      </c>
      <c r="M25" s="85">
        <v>69677748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37481340</v>
      </c>
      <c r="D26" s="67">
        <v>105652654</v>
      </c>
      <c r="E26" s="68">
        <f t="shared" si="0"/>
        <v>68171314</v>
      </c>
      <c r="F26" s="66">
        <f>SUM(F22:F24)</f>
        <v>38060996</v>
      </c>
      <c r="G26" s="67">
        <v>69677748</v>
      </c>
      <c r="H26" s="68">
        <f t="shared" si="1"/>
        <v>31616752</v>
      </c>
      <c r="I26" s="68">
        <v>116279082</v>
      </c>
      <c r="J26" s="43">
        <f t="shared" si="2"/>
        <v>181.88067449029305</v>
      </c>
      <c r="K26" s="36">
        <f t="shared" si="3"/>
        <v>83.06864066300315</v>
      </c>
      <c r="L26" s="89">
        <v>105652654</v>
      </c>
      <c r="M26" s="87">
        <v>69677748</v>
      </c>
      <c r="N26" s="37">
        <f t="shared" si="4"/>
        <v>64.52399577203238</v>
      </c>
      <c r="O26" s="36">
        <f t="shared" si="5"/>
        <v>45.37568005211649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105652654</v>
      </c>
      <c r="M28" s="85">
        <v>69677748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105652654</v>
      </c>
      <c r="M29" s="85">
        <v>69677748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105652654</v>
      </c>
      <c r="M30" s="85">
        <v>69677748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181550484</v>
      </c>
      <c r="D31" s="64">
        <v>62743223</v>
      </c>
      <c r="E31" s="65">
        <f t="shared" si="0"/>
        <v>-118807261</v>
      </c>
      <c r="F31" s="63">
        <v>191237939</v>
      </c>
      <c r="G31" s="64">
        <v>48705748</v>
      </c>
      <c r="H31" s="65">
        <f t="shared" si="1"/>
        <v>-142532191</v>
      </c>
      <c r="I31" s="65">
        <v>98418642</v>
      </c>
      <c r="J31" s="30">
        <f t="shared" si="2"/>
        <v>-65.44034385499077</v>
      </c>
      <c r="K31" s="31">
        <f t="shared" si="3"/>
        <v>-74.53133606506813</v>
      </c>
      <c r="L31" s="84">
        <v>105652654</v>
      </c>
      <c r="M31" s="85">
        <v>69677748</v>
      </c>
      <c r="N31" s="32">
        <f t="shared" si="4"/>
        <v>-112.45080601572015</v>
      </c>
      <c r="O31" s="31">
        <f t="shared" si="5"/>
        <v>-204.55912409798322</v>
      </c>
      <c r="P31" s="6"/>
      <c r="Q31" s="33"/>
    </row>
    <row r="32" spans="1:17" ht="12.75">
      <c r="A32" s="7"/>
      <c r="B32" s="29" t="s">
        <v>36</v>
      </c>
      <c r="C32" s="63">
        <v>111592186</v>
      </c>
      <c r="D32" s="64">
        <v>42909431</v>
      </c>
      <c r="E32" s="65">
        <f t="shared" si="0"/>
        <v>-68682755</v>
      </c>
      <c r="F32" s="63">
        <v>111623475</v>
      </c>
      <c r="G32" s="64">
        <v>20972000</v>
      </c>
      <c r="H32" s="65">
        <f t="shared" si="1"/>
        <v>-90651475</v>
      </c>
      <c r="I32" s="65">
        <v>17860440</v>
      </c>
      <c r="J32" s="30">
        <f t="shared" si="2"/>
        <v>-61.54799673876808</v>
      </c>
      <c r="K32" s="31">
        <f t="shared" si="3"/>
        <v>-81.21183738456449</v>
      </c>
      <c r="L32" s="84">
        <v>105652654</v>
      </c>
      <c r="M32" s="85">
        <v>69677748</v>
      </c>
      <c r="N32" s="32">
        <f t="shared" si="4"/>
        <v>-65.00807353121483</v>
      </c>
      <c r="O32" s="31">
        <f t="shared" si="5"/>
        <v>-130.10104029194514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293142670</v>
      </c>
      <c r="D33" s="82">
        <v>105652654</v>
      </c>
      <c r="E33" s="83">
        <f t="shared" si="0"/>
        <v>-187490016</v>
      </c>
      <c r="F33" s="81">
        <f>SUM(F28:F32)</f>
        <v>302861414</v>
      </c>
      <c r="G33" s="82">
        <v>69677748</v>
      </c>
      <c r="H33" s="83">
        <f t="shared" si="1"/>
        <v>-233183666</v>
      </c>
      <c r="I33" s="83">
        <v>116279082</v>
      </c>
      <c r="J33" s="58">
        <f t="shared" si="2"/>
        <v>-63.9586232874252</v>
      </c>
      <c r="K33" s="59">
        <f t="shared" si="3"/>
        <v>-76.99352087156272</v>
      </c>
      <c r="L33" s="96">
        <v>105652654</v>
      </c>
      <c r="M33" s="97">
        <v>69677748</v>
      </c>
      <c r="N33" s="60">
        <f t="shared" si="4"/>
        <v>-177.458879546935</v>
      </c>
      <c r="O33" s="59">
        <f t="shared" si="5"/>
        <v>-334.66016438992835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29341000</v>
      </c>
      <c r="D8" s="64">
        <v>26635400</v>
      </c>
      <c r="E8" s="65">
        <f>($D8-$C8)</f>
        <v>-2705600</v>
      </c>
      <c r="F8" s="63">
        <v>30808050</v>
      </c>
      <c r="G8" s="64">
        <v>27168100</v>
      </c>
      <c r="H8" s="65">
        <f>($G8-$F8)</f>
        <v>-3639950</v>
      </c>
      <c r="I8" s="65">
        <v>27711500</v>
      </c>
      <c r="J8" s="30">
        <f>IF($C8=0,0,($E8/$C8)*100)</f>
        <v>-9.221226270406598</v>
      </c>
      <c r="K8" s="31">
        <f>IF($F8=0,0,($H8/$F8)*100)</f>
        <v>-11.814931487062633</v>
      </c>
      <c r="L8" s="84">
        <v>193370850</v>
      </c>
      <c r="M8" s="85">
        <v>201701900</v>
      </c>
      <c r="N8" s="32">
        <f>IF($L8=0,0,($E8/$L8)*100)</f>
        <v>-1.3991767631987966</v>
      </c>
      <c r="O8" s="31">
        <f>IF($M8=0,0,($H8/$M8)*100)</f>
        <v>-1.804618598039979</v>
      </c>
      <c r="P8" s="6"/>
      <c r="Q8" s="33"/>
    </row>
    <row r="9" spans="1:17" ht="12.75">
      <c r="A9" s="3"/>
      <c r="B9" s="29" t="s">
        <v>16</v>
      </c>
      <c r="C9" s="63">
        <v>783439</v>
      </c>
      <c r="D9" s="64">
        <v>702500</v>
      </c>
      <c r="E9" s="65">
        <f>($D9-$C9)</f>
        <v>-80939</v>
      </c>
      <c r="F9" s="63">
        <v>822610</v>
      </c>
      <c r="G9" s="64">
        <v>737600</v>
      </c>
      <c r="H9" s="65">
        <f>($G9-$F9)</f>
        <v>-85010</v>
      </c>
      <c r="I9" s="65">
        <v>774450</v>
      </c>
      <c r="J9" s="30">
        <f>IF($C9=0,0,($E9/$C9)*100)</f>
        <v>-10.331244678909272</v>
      </c>
      <c r="K9" s="31">
        <f>IF($F9=0,0,($H9/$F9)*100)</f>
        <v>-10.334180231215278</v>
      </c>
      <c r="L9" s="84">
        <v>193370850</v>
      </c>
      <c r="M9" s="85">
        <v>201701900</v>
      </c>
      <c r="N9" s="32">
        <f>IF($L9=0,0,($E9/$L9)*100)</f>
        <v>-0.041856877600734546</v>
      </c>
      <c r="O9" s="31">
        <f>IF($M9=0,0,($H9/$M9)*100)</f>
        <v>-0.042146355587131305</v>
      </c>
      <c r="P9" s="6"/>
      <c r="Q9" s="33"/>
    </row>
    <row r="10" spans="1:17" ht="12.75">
      <c r="A10" s="3"/>
      <c r="B10" s="29" t="s">
        <v>17</v>
      </c>
      <c r="C10" s="63">
        <v>164645811</v>
      </c>
      <c r="D10" s="64">
        <v>166032950</v>
      </c>
      <c r="E10" s="65">
        <f aca="true" t="shared" si="0" ref="E10:E33">($D10-$C10)</f>
        <v>1387139</v>
      </c>
      <c r="F10" s="63">
        <v>176274740</v>
      </c>
      <c r="G10" s="64">
        <v>173796200</v>
      </c>
      <c r="H10" s="65">
        <f aca="true" t="shared" si="1" ref="H10:H33">($G10-$F10)</f>
        <v>-2478540</v>
      </c>
      <c r="I10" s="65">
        <v>185904970</v>
      </c>
      <c r="J10" s="30">
        <f aca="true" t="shared" si="2" ref="J10:J33">IF($C10=0,0,($E10/$C10)*100)</f>
        <v>0.8424988109779483</v>
      </c>
      <c r="K10" s="31">
        <f aca="true" t="shared" si="3" ref="K10:K33">IF($F10=0,0,($H10/$F10)*100)</f>
        <v>-1.40606646193323</v>
      </c>
      <c r="L10" s="84">
        <v>193370850</v>
      </c>
      <c r="M10" s="85">
        <v>201701900</v>
      </c>
      <c r="N10" s="32">
        <f aca="true" t="shared" si="4" ref="N10:N33">IF($L10=0,0,($E10/$L10)*100)</f>
        <v>0.7173464873325012</v>
      </c>
      <c r="O10" s="31">
        <f aca="true" t="shared" si="5" ref="O10:O33">IF($M10=0,0,($H10/$M10)*100)</f>
        <v>-1.228813412268303</v>
      </c>
      <c r="P10" s="6"/>
      <c r="Q10" s="33"/>
    </row>
    <row r="11" spans="1:17" ht="16.5">
      <c r="A11" s="7"/>
      <c r="B11" s="34" t="s">
        <v>18</v>
      </c>
      <c r="C11" s="66">
        <f>SUM(C8:C10)</f>
        <v>194770250</v>
      </c>
      <c r="D11" s="67">
        <v>193370850</v>
      </c>
      <c r="E11" s="68">
        <f t="shared" si="0"/>
        <v>-1399400</v>
      </c>
      <c r="F11" s="66">
        <f>SUM(F8:F10)</f>
        <v>207905400</v>
      </c>
      <c r="G11" s="67">
        <v>201701900</v>
      </c>
      <c r="H11" s="68">
        <f t="shared" si="1"/>
        <v>-6203500</v>
      </c>
      <c r="I11" s="68">
        <v>214390920</v>
      </c>
      <c r="J11" s="35">
        <f t="shared" si="2"/>
        <v>-0.7184875513585879</v>
      </c>
      <c r="K11" s="36">
        <f t="shared" si="3"/>
        <v>-2.983808982354475</v>
      </c>
      <c r="L11" s="86">
        <v>193370850</v>
      </c>
      <c r="M11" s="87">
        <v>201701900</v>
      </c>
      <c r="N11" s="37">
        <f t="shared" si="4"/>
        <v>-0.7236871534670298</v>
      </c>
      <c r="O11" s="36">
        <f t="shared" si="5"/>
        <v>-3.075578365895413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68896264</v>
      </c>
      <c r="D13" s="64">
        <v>66981683</v>
      </c>
      <c r="E13" s="65">
        <f t="shared" si="0"/>
        <v>-1914581</v>
      </c>
      <c r="F13" s="63">
        <v>75587665</v>
      </c>
      <c r="G13" s="64">
        <v>70611419</v>
      </c>
      <c r="H13" s="65">
        <f t="shared" si="1"/>
        <v>-4976246</v>
      </c>
      <c r="I13" s="65">
        <v>73652439</v>
      </c>
      <c r="J13" s="30">
        <f t="shared" si="2"/>
        <v>-2.7789329766850637</v>
      </c>
      <c r="K13" s="31">
        <f t="shared" si="3"/>
        <v>-6.58341013709049</v>
      </c>
      <c r="L13" s="84">
        <v>186444525</v>
      </c>
      <c r="M13" s="85">
        <v>194246758</v>
      </c>
      <c r="N13" s="32">
        <f t="shared" si="4"/>
        <v>-1.0268904383220692</v>
      </c>
      <c r="O13" s="31">
        <f t="shared" si="5"/>
        <v>-2.56181675886709</v>
      </c>
      <c r="P13" s="6"/>
      <c r="Q13" s="33"/>
    </row>
    <row r="14" spans="1:17" ht="12.75">
      <c r="A14" s="3"/>
      <c r="B14" s="29" t="s">
        <v>21</v>
      </c>
      <c r="C14" s="63">
        <v>2311000</v>
      </c>
      <c r="D14" s="64">
        <v>1073520</v>
      </c>
      <c r="E14" s="65">
        <f t="shared" si="0"/>
        <v>-1237480</v>
      </c>
      <c r="F14" s="63">
        <v>2435798</v>
      </c>
      <c r="G14" s="64">
        <v>1698096</v>
      </c>
      <c r="H14" s="65">
        <f t="shared" si="1"/>
        <v>-737702</v>
      </c>
      <c r="I14" s="65">
        <v>1787356</v>
      </c>
      <c r="J14" s="30">
        <f t="shared" si="2"/>
        <v>-53.5473820856772</v>
      </c>
      <c r="K14" s="31">
        <f t="shared" si="3"/>
        <v>-30.285844721113985</v>
      </c>
      <c r="L14" s="84">
        <v>186444525</v>
      </c>
      <c r="M14" s="85">
        <v>194246758</v>
      </c>
      <c r="N14" s="32">
        <f t="shared" si="4"/>
        <v>-0.6637255773533709</v>
      </c>
      <c r="O14" s="31">
        <f t="shared" si="5"/>
        <v>-0.37977570776239156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186444525</v>
      </c>
      <c r="M15" s="85">
        <v>194246758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186444525</v>
      </c>
      <c r="M16" s="85">
        <v>194246758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118049270</v>
      </c>
      <c r="D17" s="64">
        <v>118389322</v>
      </c>
      <c r="E17" s="65">
        <f t="shared" si="0"/>
        <v>340052</v>
      </c>
      <c r="F17" s="63">
        <v>123179704</v>
      </c>
      <c r="G17" s="64">
        <v>121937243</v>
      </c>
      <c r="H17" s="65">
        <f t="shared" si="1"/>
        <v>-1242461</v>
      </c>
      <c r="I17" s="65">
        <v>130123229</v>
      </c>
      <c r="J17" s="42">
        <f t="shared" si="2"/>
        <v>0.28805938401821546</v>
      </c>
      <c r="K17" s="31">
        <f t="shared" si="3"/>
        <v>-1.0086572378839294</v>
      </c>
      <c r="L17" s="88">
        <v>186444525</v>
      </c>
      <c r="M17" s="85">
        <v>194246758</v>
      </c>
      <c r="N17" s="32">
        <f t="shared" si="4"/>
        <v>0.18238776386702696</v>
      </c>
      <c r="O17" s="31">
        <f t="shared" si="5"/>
        <v>-0.6396302377412136</v>
      </c>
      <c r="P17" s="6"/>
      <c r="Q17" s="33"/>
    </row>
    <row r="18" spans="1:17" ht="16.5">
      <c r="A18" s="3"/>
      <c r="B18" s="34" t="s">
        <v>24</v>
      </c>
      <c r="C18" s="66">
        <f>SUM(C13:C17)</f>
        <v>189256534</v>
      </c>
      <c r="D18" s="67">
        <v>186444525</v>
      </c>
      <c r="E18" s="68">
        <f t="shared" si="0"/>
        <v>-2812009</v>
      </c>
      <c r="F18" s="66">
        <f>SUM(F13:F17)</f>
        <v>201203167</v>
      </c>
      <c r="G18" s="67">
        <v>194246758</v>
      </c>
      <c r="H18" s="68">
        <f t="shared" si="1"/>
        <v>-6956409</v>
      </c>
      <c r="I18" s="68">
        <v>205563024</v>
      </c>
      <c r="J18" s="43">
        <f t="shared" si="2"/>
        <v>-1.485818714190338</v>
      </c>
      <c r="K18" s="36">
        <f t="shared" si="3"/>
        <v>-3.4574053200663584</v>
      </c>
      <c r="L18" s="89">
        <v>186444525</v>
      </c>
      <c r="M18" s="87">
        <v>194246758</v>
      </c>
      <c r="N18" s="37">
        <f t="shared" si="4"/>
        <v>-1.5082282518084131</v>
      </c>
      <c r="O18" s="36">
        <f t="shared" si="5"/>
        <v>-3.5812227043706955</v>
      </c>
      <c r="P18" s="6"/>
      <c r="Q18" s="38"/>
    </row>
    <row r="19" spans="1:17" ht="16.5">
      <c r="A19" s="44"/>
      <c r="B19" s="45" t="s">
        <v>25</v>
      </c>
      <c r="C19" s="72">
        <f>C11-C18</f>
        <v>5513716</v>
      </c>
      <c r="D19" s="73">
        <v>6926325</v>
      </c>
      <c r="E19" s="74">
        <f t="shared" si="0"/>
        <v>1412609</v>
      </c>
      <c r="F19" s="75">
        <f>F11-F18</f>
        <v>6702233</v>
      </c>
      <c r="G19" s="76">
        <v>7455142</v>
      </c>
      <c r="H19" s="77">
        <f t="shared" si="1"/>
        <v>752909</v>
      </c>
      <c r="I19" s="77">
        <v>8827896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47829883</v>
      </c>
      <c r="M22" s="85">
        <v>33548841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6778715</v>
      </c>
      <c r="D23" s="64">
        <v>6926325</v>
      </c>
      <c r="E23" s="65">
        <f t="shared" si="0"/>
        <v>147610</v>
      </c>
      <c r="F23" s="63">
        <v>7967236</v>
      </c>
      <c r="G23" s="64">
        <v>6905141</v>
      </c>
      <c r="H23" s="65">
        <f t="shared" si="1"/>
        <v>-1062095</v>
      </c>
      <c r="I23" s="65">
        <v>8250398</v>
      </c>
      <c r="J23" s="30">
        <f t="shared" si="2"/>
        <v>2.1775513500715107</v>
      </c>
      <c r="K23" s="31">
        <f t="shared" si="3"/>
        <v>-13.330783724744691</v>
      </c>
      <c r="L23" s="84">
        <v>47829883</v>
      </c>
      <c r="M23" s="85">
        <v>33548841</v>
      </c>
      <c r="N23" s="32">
        <f t="shared" si="4"/>
        <v>0.3086145956075201</v>
      </c>
      <c r="O23" s="31">
        <f t="shared" si="5"/>
        <v>-3.165817263255085</v>
      </c>
      <c r="P23" s="6"/>
      <c r="Q23" s="33"/>
    </row>
    <row r="24" spans="1:17" ht="12.75">
      <c r="A24" s="7"/>
      <c r="B24" s="29" t="s">
        <v>29</v>
      </c>
      <c r="C24" s="63">
        <v>26129747</v>
      </c>
      <c r="D24" s="64">
        <v>40903558</v>
      </c>
      <c r="E24" s="65">
        <f t="shared" si="0"/>
        <v>14773811</v>
      </c>
      <c r="F24" s="63">
        <v>27880597</v>
      </c>
      <c r="G24" s="64">
        <v>26643700</v>
      </c>
      <c r="H24" s="65">
        <f t="shared" si="1"/>
        <v>-1236897</v>
      </c>
      <c r="I24" s="65">
        <v>28016450</v>
      </c>
      <c r="J24" s="30">
        <f t="shared" si="2"/>
        <v>56.54019918371196</v>
      </c>
      <c r="K24" s="31">
        <f t="shared" si="3"/>
        <v>-4.436407871753965</v>
      </c>
      <c r="L24" s="84">
        <v>47829883</v>
      </c>
      <c r="M24" s="85">
        <v>33548841</v>
      </c>
      <c r="N24" s="32">
        <f t="shared" si="4"/>
        <v>30.888244071180353</v>
      </c>
      <c r="O24" s="31">
        <f t="shared" si="5"/>
        <v>-3.686854636796544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47829883</v>
      </c>
      <c r="M25" s="85">
        <v>33548841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32908462</v>
      </c>
      <c r="D26" s="67">
        <v>47829883</v>
      </c>
      <c r="E26" s="68">
        <f t="shared" si="0"/>
        <v>14921421</v>
      </c>
      <c r="F26" s="66">
        <f>SUM(F22:F24)</f>
        <v>35847833</v>
      </c>
      <c r="G26" s="67">
        <v>33548841</v>
      </c>
      <c r="H26" s="68">
        <f t="shared" si="1"/>
        <v>-2298992</v>
      </c>
      <c r="I26" s="68">
        <v>36266848</v>
      </c>
      <c r="J26" s="43">
        <f t="shared" si="2"/>
        <v>45.34220104239451</v>
      </c>
      <c r="K26" s="36">
        <f t="shared" si="3"/>
        <v>-6.413196580111272</v>
      </c>
      <c r="L26" s="89">
        <v>47829883</v>
      </c>
      <c r="M26" s="87">
        <v>33548841</v>
      </c>
      <c r="N26" s="37">
        <f t="shared" si="4"/>
        <v>31.196858666787875</v>
      </c>
      <c r="O26" s="36">
        <f t="shared" si="5"/>
        <v>-6.85267190005163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25000</v>
      </c>
      <c r="D28" s="64">
        <v>0</v>
      </c>
      <c r="E28" s="65">
        <f t="shared" si="0"/>
        <v>-25000</v>
      </c>
      <c r="F28" s="63">
        <v>25000</v>
      </c>
      <c r="G28" s="64">
        <v>0</v>
      </c>
      <c r="H28" s="65">
        <f t="shared" si="1"/>
        <v>-25000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52830775</v>
      </c>
      <c r="M28" s="85">
        <v>34098841</v>
      </c>
      <c r="N28" s="32">
        <f t="shared" si="4"/>
        <v>-0.04732090339390251</v>
      </c>
      <c r="O28" s="31">
        <f t="shared" si="5"/>
        <v>-0.07331627488453347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52830775</v>
      </c>
      <c r="M29" s="85">
        <v>34098841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52830775</v>
      </c>
      <c r="M30" s="85">
        <v>34098841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90673614</v>
      </c>
      <c r="D31" s="64">
        <v>7575844</v>
      </c>
      <c r="E31" s="65">
        <f t="shared" si="0"/>
        <v>-83097770</v>
      </c>
      <c r="F31" s="63">
        <v>92344364</v>
      </c>
      <c r="G31" s="64">
        <v>26643700</v>
      </c>
      <c r="H31" s="65">
        <f t="shared" si="1"/>
        <v>-65700664</v>
      </c>
      <c r="I31" s="65">
        <v>28016450</v>
      </c>
      <c r="J31" s="30">
        <f t="shared" si="2"/>
        <v>-91.64492991312775</v>
      </c>
      <c r="K31" s="31">
        <f t="shared" si="3"/>
        <v>-71.14745410992272</v>
      </c>
      <c r="L31" s="84">
        <v>52830775</v>
      </c>
      <c r="M31" s="85">
        <v>34098841</v>
      </c>
      <c r="N31" s="32">
        <f t="shared" si="4"/>
        <v>-157.29046185674923</v>
      </c>
      <c r="O31" s="31">
        <f t="shared" si="5"/>
        <v>-192.67711767681487</v>
      </c>
      <c r="P31" s="6"/>
      <c r="Q31" s="33"/>
    </row>
    <row r="32" spans="1:17" ht="12.75">
      <c r="A32" s="7"/>
      <c r="B32" s="29" t="s">
        <v>36</v>
      </c>
      <c r="C32" s="63">
        <v>303322505</v>
      </c>
      <c r="D32" s="64">
        <v>45254931</v>
      </c>
      <c r="E32" s="65">
        <f t="shared" si="0"/>
        <v>-258067574</v>
      </c>
      <c r="F32" s="63">
        <v>336233633</v>
      </c>
      <c r="G32" s="64">
        <v>7455141</v>
      </c>
      <c r="H32" s="65">
        <f t="shared" si="1"/>
        <v>-328778492</v>
      </c>
      <c r="I32" s="65">
        <v>8827898</v>
      </c>
      <c r="J32" s="30">
        <f t="shared" si="2"/>
        <v>-85.08025937607235</v>
      </c>
      <c r="K32" s="31">
        <f t="shared" si="3"/>
        <v>-97.78274977030628</v>
      </c>
      <c r="L32" s="84">
        <v>52830775</v>
      </c>
      <c r="M32" s="85">
        <v>34098841</v>
      </c>
      <c r="N32" s="32">
        <f t="shared" si="4"/>
        <v>-488.4796295341115</v>
      </c>
      <c r="O32" s="31">
        <f t="shared" si="5"/>
        <v>-964.1925718237754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394021119</v>
      </c>
      <c r="D33" s="82">
        <v>52830775</v>
      </c>
      <c r="E33" s="83">
        <f t="shared" si="0"/>
        <v>-341190344</v>
      </c>
      <c r="F33" s="81">
        <f>SUM(F28:F32)</f>
        <v>428602997</v>
      </c>
      <c r="G33" s="82">
        <v>34098841</v>
      </c>
      <c r="H33" s="83">
        <f t="shared" si="1"/>
        <v>-394504156</v>
      </c>
      <c r="I33" s="83">
        <v>36844348</v>
      </c>
      <c r="J33" s="58">
        <f t="shared" si="2"/>
        <v>-86.59189255284562</v>
      </c>
      <c r="K33" s="59">
        <f t="shared" si="3"/>
        <v>-92.04418978899487</v>
      </c>
      <c r="L33" s="96">
        <v>52830775</v>
      </c>
      <c r="M33" s="97">
        <v>34098841</v>
      </c>
      <c r="N33" s="60">
        <f t="shared" si="4"/>
        <v>-645.8174122942546</v>
      </c>
      <c r="O33" s="59">
        <f t="shared" si="5"/>
        <v>-1156.9430057754748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556806200</v>
      </c>
      <c r="D8" s="64">
        <v>540840000</v>
      </c>
      <c r="E8" s="65">
        <f>($D8-$C8)</f>
        <v>-15966200</v>
      </c>
      <c r="F8" s="63">
        <v>584646600</v>
      </c>
      <c r="G8" s="64">
        <v>572208900</v>
      </c>
      <c r="H8" s="65">
        <f>($G8-$F8)</f>
        <v>-12437700</v>
      </c>
      <c r="I8" s="65">
        <v>608107900</v>
      </c>
      <c r="J8" s="30">
        <f>IF($C8=0,0,($E8/$C8)*100)</f>
        <v>-2.8674608867501834</v>
      </c>
      <c r="K8" s="31">
        <f>IF($F8=0,0,($H8/$F8)*100)</f>
        <v>-2.127387724481764</v>
      </c>
      <c r="L8" s="84">
        <v>3416973500</v>
      </c>
      <c r="M8" s="85">
        <v>3622301500</v>
      </c>
      <c r="N8" s="32">
        <f>IF($L8=0,0,($E8/$L8)*100)</f>
        <v>-0.4672614522764078</v>
      </c>
      <c r="O8" s="31">
        <f>IF($M8=0,0,($H8/$M8)*100)</f>
        <v>-0.34336457083983757</v>
      </c>
      <c r="P8" s="6"/>
      <c r="Q8" s="33"/>
    </row>
    <row r="9" spans="1:17" ht="12.75">
      <c r="A9" s="3"/>
      <c r="B9" s="29" t="s">
        <v>16</v>
      </c>
      <c r="C9" s="63">
        <v>2340748700</v>
      </c>
      <c r="D9" s="64">
        <v>2307051300</v>
      </c>
      <c r="E9" s="65">
        <f>($D9-$C9)</f>
        <v>-33697400</v>
      </c>
      <c r="F9" s="63">
        <v>2477681900</v>
      </c>
      <c r="G9" s="64">
        <v>2440765500</v>
      </c>
      <c r="H9" s="65">
        <f>($G9-$F9)</f>
        <v>-36916400</v>
      </c>
      <c r="I9" s="65">
        <v>2597507300</v>
      </c>
      <c r="J9" s="30">
        <f>IF($C9=0,0,($E9/$C9)*100)</f>
        <v>-1.439599218831137</v>
      </c>
      <c r="K9" s="31">
        <f>IF($F9=0,0,($H9/$F9)*100)</f>
        <v>-1.4899572055637973</v>
      </c>
      <c r="L9" s="84">
        <v>3416973500</v>
      </c>
      <c r="M9" s="85">
        <v>3622301500</v>
      </c>
      <c r="N9" s="32">
        <f>IF($L9=0,0,($E9/$L9)*100)</f>
        <v>-0.9861768023661874</v>
      </c>
      <c r="O9" s="31">
        <f>IF($M9=0,0,($H9/$M9)*100)</f>
        <v>-1.0191421117209598</v>
      </c>
      <c r="P9" s="6"/>
      <c r="Q9" s="33"/>
    </row>
    <row r="10" spans="1:17" ht="12.75">
      <c r="A10" s="3"/>
      <c r="B10" s="29" t="s">
        <v>17</v>
      </c>
      <c r="C10" s="63">
        <v>545217400</v>
      </c>
      <c r="D10" s="64">
        <v>569082200</v>
      </c>
      <c r="E10" s="65">
        <f aca="true" t="shared" si="0" ref="E10:E33">($D10-$C10)</f>
        <v>23864800</v>
      </c>
      <c r="F10" s="63">
        <v>591898000</v>
      </c>
      <c r="G10" s="64">
        <v>609327100</v>
      </c>
      <c r="H10" s="65">
        <f aca="true" t="shared" si="1" ref="H10:H33">($G10-$F10)</f>
        <v>17429100</v>
      </c>
      <c r="I10" s="65">
        <v>657106500</v>
      </c>
      <c r="J10" s="30">
        <f aca="true" t="shared" si="2" ref="J10:J33">IF($C10=0,0,($E10/$C10)*100)</f>
        <v>4.377116357621748</v>
      </c>
      <c r="K10" s="31">
        <f aca="true" t="shared" si="3" ref="K10:K33">IF($F10=0,0,($H10/$F10)*100)</f>
        <v>2.9446120784324328</v>
      </c>
      <c r="L10" s="84">
        <v>3416973500</v>
      </c>
      <c r="M10" s="85">
        <v>3622301500</v>
      </c>
      <c r="N10" s="32">
        <f aca="true" t="shared" si="4" ref="N10:N33">IF($L10=0,0,($E10/$L10)*100)</f>
        <v>0.6984192297657562</v>
      </c>
      <c r="O10" s="31">
        <f aca="true" t="shared" si="5" ref="O10:O33">IF($M10=0,0,($H10/$M10)*100)</f>
        <v>0.4811609414622168</v>
      </c>
      <c r="P10" s="6"/>
      <c r="Q10" s="33"/>
    </row>
    <row r="11" spans="1:17" ht="16.5">
      <c r="A11" s="7"/>
      <c r="B11" s="34" t="s">
        <v>18</v>
      </c>
      <c r="C11" s="66">
        <f>SUM(C8:C10)</f>
        <v>3442772300</v>
      </c>
      <c r="D11" s="67">
        <v>3416973500</v>
      </c>
      <c r="E11" s="68">
        <f t="shared" si="0"/>
        <v>-25798800</v>
      </c>
      <c r="F11" s="66">
        <f>SUM(F8:F10)</f>
        <v>3654226500</v>
      </c>
      <c r="G11" s="67">
        <v>3622301500</v>
      </c>
      <c r="H11" s="68">
        <f t="shared" si="1"/>
        <v>-31925000</v>
      </c>
      <c r="I11" s="68">
        <v>3862721700</v>
      </c>
      <c r="J11" s="35">
        <f t="shared" si="2"/>
        <v>-0.7493612052124389</v>
      </c>
      <c r="K11" s="36">
        <f t="shared" si="3"/>
        <v>-0.8736459001651924</v>
      </c>
      <c r="L11" s="86">
        <v>3416973500</v>
      </c>
      <c r="M11" s="87">
        <v>3622301500</v>
      </c>
      <c r="N11" s="37">
        <f t="shared" si="4"/>
        <v>-0.7550190248768391</v>
      </c>
      <c r="O11" s="36">
        <f t="shared" si="5"/>
        <v>-0.8813457410985807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921962200</v>
      </c>
      <c r="D13" s="64">
        <v>986781100</v>
      </c>
      <c r="E13" s="65">
        <f t="shared" si="0"/>
        <v>64818900</v>
      </c>
      <c r="F13" s="63">
        <v>994156900</v>
      </c>
      <c r="G13" s="64">
        <v>1034072500</v>
      </c>
      <c r="H13" s="65">
        <f t="shared" si="1"/>
        <v>39915600</v>
      </c>
      <c r="I13" s="65">
        <v>1087003598</v>
      </c>
      <c r="J13" s="30">
        <f t="shared" si="2"/>
        <v>7.030537694495501</v>
      </c>
      <c r="K13" s="31">
        <f t="shared" si="3"/>
        <v>4.01502016432215</v>
      </c>
      <c r="L13" s="84">
        <v>3485273600</v>
      </c>
      <c r="M13" s="85">
        <v>3673861500</v>
      </c>
      <c r="N13" s="32">
        <f t="shared" si="4"/>
        <v>1.8597937332667367</v>
      </c>
      <c r="O13" s="31">
        <f t="shared" si="5"/>
        <v>1.0864753611424927</v>
      </c>
      <c r="P13" s="6"/>
      <c r="Q13" s="33"/>
    </row>
    <row r="14" spans="1:17" ht="12.75">
      <c r="A14" s="3"/>
      <c r="B14" s="29" t="s">
        <v>21</v>
      </c>
      <c r="C14" s="63">
        <v>33026500</v>
      </c>
      <c r="D14" s="64">
        <v>35000000</v>
      </c>
      <c r="E14" s="65">
        <f t="shared" si="0"/>
        <v>1973500</v>
      </c>
      <c r="F14" s="63">
        <v>34677900</v>
      </c>
      <c r="G14" s="64">
        <v>36750000</v>
      </c>
      <c r="H14" s="65">
        <f t="shared" si="1"/>
        <v>2072100</v>
      </c>
      <c r="I14" s="65">
        <v>38587400</v>
      </c>
      <c r="J14" s="30">
        <f t="shared" si="2"/>
        <v>5.9755045190983</v>
      </c>
      <c r="K14" s="31">
        <f t="shared" si="3"/>
        <v>5.975275319439759</v>
      </c>
      <c r="L14" s="84">
        <v>3485273600</v>
      </c>
      <c r="M14" s="85">
        <v>3673861500</v>
      </c>
      <c r="N14" s="32">
        <f t="shared" si="4"/>
        <v>0.056623962032708135</v>
      </c>
      <c r="O14" s="31">
        <f t="shared" si="5"/>
        <v>0.05640114631430716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3485273600</v>
      </c>
      <c r="M15" s="85">
        <v>3673861500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1153377700</v>
      </c>
      <c r="D16" s="64">
        <v>1139015900</v>
      </c>
      <c r="E16" s="65">
        <f t="shared" si="0"/>
        <v>-14361800</v>
      </c>
      <c r="F16" s="63">
        <v>1201977100</v>
      </c>
      <c r="G16" s="64">
        <v>1196919700</v>
      </c>
      <c r="H16" s="65">
        <f t="shared" si="1"/>
        <v>-5057400</v>
      </c>
      <c r="I16" s="65">
        <v>1267356900</v>
      </c>
      <c r="J16" s="30">
        <f t="shared" si="2"/>
        <v>-1.2451948741509395</v>
      </c>
      <c r="K16" s="31">
        <f t="shared" si="3"/>
        <v>-0.4207567681613901</v>
      </c>
      <c r="L16" s="84">
        <v>3485273600</v>
      </c>
      <c r="M16" s="85">
        <v>3673861500</v>
      </c>
      <c r="N16" s="32">
        <f t="shared" si="4"/>
        <v>-0.41207094903539276</v>
      </c>
      <c r="O16" s="31">
        <f t="shared" si="5"/>
        <v>-0.1376589727184871</v>
      </c>
      <c r="P16" s="6"/>
      <c r="Q16" s="33"/>
    </row>
    <row r="17" spans="1:17" ht="12.75">
      <c r="A17" s="3"/>
      <c r="B17" s="29" t="s">
        <v>23</v>
      </c>
      <c r="C17" s="63">
        <v>1317656900</v>
      </c>
      <c r="D17" s="64">
        <v>1324476600</v>
      </c>
      <c r="E17" s="65">
        <f t="shared" si="0"/>
        <v>6819700</v>
      </c>
      <c r="F17" s="63">
        <v>1395120400</v>
      </c>
      <c r="G17" s="64">
        <v>1406119300</v>
      </c>
      <c r="H17" s="65">
        <f t="shared" si="1"/>
        <v>10998900</v>
      </c>
      <c r="I17" s="65">
        <v>1459196100</v>
      </c>
      <c r="J17" s="42">
        <f t="shared" si="2"/>
        <v>0.5175626523110834</v>
      </c>
      <c r="K17" s="31">
        <f t="shared" si="3"/>
        <v>0.7883835689020102</v>
      </c>
      <c r="L17" s="88">
        <v>3485273600</v>
      </c>
      <c r="M17" s="85">
        <v>3673861500</v>
      </c>
      <c r="N17" s="32">
        <f t="shared" si="4"/>
        <v>0.19567186920418528</v>
      </c>
      <c r="O17" s="31">
        <f t="shared" si="5"/>
        <v>0.2993825434083457</v>
      </c>
      <c r="P17" s="6"/>
      <c r="Q17" s="33"/>
    </row>
    <row r="18" spans="1:17" ht="16.5">
      <c r="A18" s="3"/>
      <c r="B18" s="34" t="s">
        <v>24</v>
      </c>
      <c r="C18" s="66">
        <f>SUM(C13:C17)</f>
        <v>3426023300</v>
      </c>
      <c r="D18" s="67">
        <v>3485273600</v>
      </c>
      <c r="E18" s="68">
        <f t="shared" si="0"/>
        <v>59250300</v>
      </c>
      <c r="F18" s="66">
        <f>SUM(F13:F17)</f>
        <v>3625932300</v>
      </c>
      <c r="G18" s="67">
        <v>3673861500</v>
      </c>
      <c r="H18" s="68">
        <f t="shared" si="1"/>
        <v>47929200</v>
      </c>
      <c r="I18" s="68">
        <v>3852143998</v>
      </c>
      <c r="J18" s="43">
        <f t="shared" si="2"/>
        <v>1.7294190614523843</v>
      </c>
      <c r="K18" s="36">
        <f t="shared" si="3"/>
        <v>1.3218448673186756</v>
      </c>
      <c r="L18" s="89">
        <v>3485273600</v>
      </c>
      <c r="M18" s="87">
        <v>3673861500</v>
      </c>
      <c r="N18" s="37">
        <f t="shared" si="4"/>
        <v>1.7000186154682375</v>
      </c>
      <c r="O18" s="36">
        <f t="shared" si="5"/>
        <v>1.3046000781466585</v>
      </c>
      <c r="P18" s="6"/>
      <c r="Q18" s="38"/>
    </row>
    <row r="19" spans="1:17" ht="16.5">
      <c r="A19" s="44"/>
      <c r="B19" s="45" t="s">
        <v>25</v>
      </c>
      <c r="C19" s="72">
        <f>C11-C18</f>
        <v>16749000</v>
      </c>
      <c r="D19" s="73">
        <v>-68300100</v>
      </c>
      <c r="E19" s="74">
        <f t="shared" si="0"/>
        <v>-85049100</v>
      </c>
      <c r="F19" s="75">
        <f>F11-F18</f>
        <v>28294200</v>
      </c>
      <c r="G19" s="76">
        <v>-51560000</v>
      </c>
      <c r="H19" s="77">
        <f t="shared" si="1"/>
        <v>-79854200</v>
      </c>
      <c r="I19" s="77">
        <v>10577702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310000000</v>
      </c>
      <c r="D22" s="64">
        <v>157000000</v>
      </c>
      <c r="E22" s="65">
        <f t="shared" si="0"/>
        <v>-153000000</v>
      </c>
      <c r="F22" s="63">
        <v>0</v>
      </c>
      <c r="G22" s="64">
        <v>143000000</v>
      </c>
      <c r="H22" s="65">
        <f t="shared" si="1"/>
        <v>143000000</v>
      </c>
      <c r="I22" s="65">
        <v>154000000</v>
      </c>
      <c r="J22" s="30">
        <f t="shared" si="2"/>
        <v>-49.354838709677416</v>
      </c>
      <c r="K22" s="31">
        <f t="shared" si="3"/>
        <v>0</v>
      </c>
      <c r="L22" s="84">
        <v>671834100</v>
      </c>
      <c r="M22" s="85">
        <v>593788600</v>
      </c>
      <c r="N22" s="32">
        <f t="shared" si="4"/>
        <v>-22.77347934557058</v>
      </c>
      <c r="O22" s="31">
        <f t="shared" si="5"/>
        <v>24.082644900895705</v>
      </c>
      <c r="P22" s="6"/>
      <c r="Q22" s="33"/>
    </row>
    <row r="23" spans="1:17" ht="12.75">
      <c r="A23" s="7"/>
      <c r="B23" s="29" t="s">
        <v>28</v>
      </c>
      <c r="C23" s="63">
        <v>110258300</v>
      </c>
      <c r="D23" s="64">
        <v>330976900</v>
      </c>
      <c r="E23" s="65">
        <f t="shared" si="0"/>
        <v>220718600</v>
      </c>
      <c r="F23" s="63">
        <v>417320600</v>
      </c>
      <c r="G23" s="64">
        <v>296000000</v>
      </c>
      <c r="H23" s="65">
        <f t="shared" si="1"/>
        <v>-121320600</v>
      </c>
      <c r="I23" s="65">
        <v>327000000</v>
      </c>
      <c r="J23" s="30">
        <f t="shared" si="2"/>
        <v>200.18320616225716</v>
      </c>
      <c r="K23" s="31">
        <f t="shared" si="3"/>
        <v>-29.071318310191252</v>
      </c>
      <c r="L23" s="84">
        <v>671834100</v>
      </c>
      <c r="M23" s="85">
        <v>593788600</v>
      </c>
      <c r="N23" s="32">
        <f t="shared" si="4"/>
        <v>32.85314038093631</v>
      </c>
      <c r="O23" s="31">
        <f t="shared" si="5"/>
        <v>-20.431614887857396</v>
      </c>
      <c r="P23" s="6"/>
      <c r="Q23" s="33"/>
    </row>
    <row r="24" spans="1:17" ht="12.75">
      <c r="A24" s="7"/>
      <c r="B24" s="29" t="s">
        <v>29</v>
      </c>
      <c r="C24" s="63">
        <v>169733000</v>
      </c>
      <c r="D24" s="64">
        <v>183857200</v>
      </c>
      <c r="E24" s="65">
        <f t="shared" si="0"/>
        <v>14124200</v>
      </c>
      <c r="F24" s="63">
        <v>181473000</v>
      </c>
      <c r="G24" s="64">
        <v>154788600</v>
      </c>
      <c r="H24" s="65">
        <f t="shared" si="1"/>
        <v>-26684400</v>
      </c>
      <c r="I24" s="65">
        <v>173375900</v>
      </c>
      <c r="J24" s="30">
        <f t="shared" si="2"/>
        <v>8.321422469407834</v>
      </c>
      <c r="K24" s="31">
        <f t="shared" si="3"/>
        <v>-14.704336182241986</v>
      </c>
      <c r="L24" s="84">
        <v>671834100</v>
      </c>
      <c r="M24" s="85">
        <v>593788600</v>
      </c>
      <c r="N24" s="32">
        <f t="shared" si="4"/>
        <v>2.1023344900176997</v>
      </c>
      <c r="O24" s="31">
        <f t="shared" si="5"/>
        <v>-4.493922584569661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671834100</v>
      </c>
      <c r="M25" s="85">
        <v>593788600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589991300</v>
      </c>
      <c r="D26" s="67">
        <v>671834100</v>
      </c>
      <c r="E26" s="68">
        <f t="shared" si="0"/>
        <v>81842800</v>
      </c>
      <c r="F26" s="66">
        <f>SUM(F22:F24)</f>
        <v>598793600</v>
      </c>
      <c r="G26" s="67">
        <v>593788600</v>
      </c>
      <c r="H26" s="68">
        <f t="shared" si="1"/>
        <v>-5005000</v>
      </c>
      <c r="I26" s="68">
        <v>654375900</v>
      </c>
      <c r="J26" s="43">
        <f t="shared" si="2"/>
        <v>13.871865568187191</v>
      </c>
      <c r="K26" s="36">
        <f t="shared" si="3"/>
        <v>-0.8358472769248035</v>
      </c>
      <c r="L26" s="89">
        <v>671834100</v>
      </c>
      <c r="M26" s="87">
        <v>593788600</v>
      </c>
      <c r="N26" s="37">
        <f t="shared" si="4"/>
        <v>12.181995525383424</v>
      </c>
      <c r="O26" s="36">
        <f t="shared" si="5"/>
        <v>-0.8428925715313497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167726600</v>
      </c>
      <c r="D28" s="64">
        <v>274092900</v>
      </c>
      <c r="E28" s="65">
        <f t="shared" si="0"/>
        <v>106366300</v>
      </c>
      <c r="F28" s="63">
        <v>182026600</v>
      </c>
      <c r="G28" s="64">
        <v>212118300</v>
      </c>
      <c r="H28" s="65">
        <f t="shared" si="1"/>
        <v>30091700</v>
      </c>
      <c r="I28" s="65">
        <v>257051900</v>
      </c>
      <c r="J28" s="30">
        <f t="shared" si="2"/>
        <v>63.41647657557</v>
      </c>
      <c r="K28" s="31">
        <f t="shared" si="3"/>
        <v>16.531484958791737</v>
      </c>
      <c r="L28" s="84">
        <v>671834100</v>
      </c>
      <c r="M28" s="85">
        <v>593788600</v>
      </c>
      <c r="N28" s="32">
        <f t="shared" si="4"/>
        <v>15.83222703342983</v>
      </c>
      <c r="O28" s="31">
        <f t="shared" si="5"/>
        <v>5.067746332617365</v>
      </c>
      <c r="P28" s="6"/>
      <c r="Q28" s="33"/>
    </row>
    <row r="29" spans="1:17" ht="12.75">
      <c r="A29" s="7"/>
      <c r="B29" s="29" t="s">
        <v>33</v>
      </c>
      <c r="C29" s="63">
        <v>105643700</v>
      </c>
      <c r="D29" s="64">
        <v>82986700</v>
      </c>
      <c r="E29" s="65">
        <f t="shared" si="0"/>
        <v>-22657000</v>
      </c>
      <c r="F29" s="63">
        <v>120502800</v>
      </c>
      <c r="G29" s="64">
        <v>76840100</v>
      </c>
      <c r="H29" s="65">
        <f t="shared" si="1"/>
        <v>-43662700</v>
      </c>
      <c r="I29" s="65">
        <v>88763200</v>
      </c>
      <c r="J29" s="30">
        <f t="shared" si="2"/>
        <v>-21.4466172616067</v>
      </c>
      <c r="K29" s="31">
        <f t="shared" si="3"/>
        <v>-36.23376386274842</v>
      </c>
      <c r="L29" s="84">
        <v>671834100</v>
      </c>
      <c r="M29" s="85">
        <v>593788600</v>
      </c>
      <c r="N29" s="32">
        <f t="shared" si="4"/>
        <v>-3.372409944657468</v>
      </c>
      <c r="O29" s="31">
        <f t="shared" si="5"/>
        <v>-7.353239856743629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671834100</v>
      </c>
      <c r="M30" s="85">
        <v>593788600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109644000</v>
      </c>
      <c r="D31" s="64">
        <v>161325600</v>
      </c>
      <c r="E31" s="65">
        <f t="shared" si="0"/>
        <v>51681600</v>
      </c>
      <c r="F31" s="63">
        <v>112569000</v>
      </c>
      <c r="G31" s="64">
        <v>116107600</v>
      </c>
      <c r="H31" s="65">
        <f t="shared" si="1"/>
        <v>3538600</v>
      </c>
      <c r="I31" s="65">
        <v>123356500</v>
      </c>
      <c r="J31" s="30">
        <f t="shared" si="2"/>
        <v>47.135821385575134</v>
      </c>
      <c r="K31" s="31">
        <f t="shared" si="3"/>
        <v>3.1434942124385934</v>
      </c>
      <c r="L31" s="84">
        <v>671834100</v>
      </c>
      <c r="M31" s="85">
        <v>593788600</v>
      </c>
      <c r="N31" s="32">
        <f t="shared" si="4"/>
        <v>7.692613399647323</v>
      </c>
      <c r="O31" s="31">
        <f t="shared" si="5"/>
        <v>0.5959359947294374</v>
      </c>
      <c r="P31" s="6"/>
      <c r="Q31" s="33"/>
    </row>
    <row r="32" spans="1:17" ht="12.75">
      <c r="A32" s="7"/>
      <c r="B32" s="29" t="s">
        <v>36</v>
      </c>
      <c r="C32" s="63">
        <v>206977000</v>
      </c>
      <c r="D32" s="64">
        <v>153428900</v>
      </c>
      <c r="E32" s="65">
        <f t="shared" si="0"/>
        <v>-53548100</v>
      </c>
      <c r="F32" s="63">
        <v>183695200</v>
      </c>
      <c r="G32" s="64">
        <v>188722600</v>
      </c>
      <c r="H32" s="65">
        <f t="shared" si="1"/>
        <v>5027400</v>
      </c>
      <c r="I32" s="65">
        <v>185204300</v>
      </c>
      <c r="J32" s="30">
        <f t="shared" si="2"/>
        <v>-25.871521956545894</v>
      </c>
      <c r="K32" s="31">
        <f t="shared" si="3"/>
        <v>2.7368162042339703</v>
      </c>
      <c r="L32" s="84">
        <v>671834100</v>
      </c>
      <c r="M32" s="85">
        <v>593788600</v>
      </c>
      <c r="N32" s="32">
        <f t="shared" si="4"/>
        <v>-7.970434963036261</v>
      </c>
      <c r="O32" s="31">
        <f t="shared" si="5"/>
        <v>0.8466649578654761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589991300</v>
      </c>
      <c r="D33" s="82">
        <v>671834100</v>
      </c>
      <c r="E33" s="83">
        <f t="shared" si="0"/>
        <v>81842800</v>
      </c>
      <c r="F33" s="81">
        <f>SUM(F28:F32)</f>
        <v>598793600</v>
      </c>
      <c r="G33" s="82">
        <v>593788600</v>
      </c>
      <c r="H33" s="83">
        <f t="shared" si="1"/>
        <v>-5005000</v>
      </c>
      <c r="I33" s="83">
        <v>654375900</v>
      </c>
      <c r="J33" s="58">
        <f t="shared" si="2"/>
        <v>13.871865568187191</v>
      </c>
      <c r="K33" s="59">
        <f t="shared" si="3"/>
        <v>-0.8358472769248035</v>
      </c>
      <c r="L33" s="96">
        <v>671834100</v>
      </c>
      <c r="M33" s="97">
        <v>593788600</v>
      </c>
      <c r="N33" s="60">
        <f t="shared" si="4"/>
        <v>12.181995525383424</v>
      </c>
      <c r="O33" s="59">
        <f t="shared" si="5"/>
        <v>-0.8428925715313497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60187100</v>
      </c>
      <c r="D8" s="64">
        <v>61215460</v>
      </c>
      <c r="E8" s="65">
        <f>($D8-$C8)</f>
        <v>1028360</v>
      </c>
      <c r="F8" s="63">
        <v>63860860</v>
      </c>
      <c r="G8" s="64">
        <v>64305370</v>
      </c>
      <c r="H8" s="65">
        <f>($G8-$F8)</f>
        <v>444510</v>
      </c>
      <c r="I8" s="65">
        <v>68163690</v>
      </c>
      <c r="J8" s="30">
        <f>IF($C8=0,0,($E8/$C8)*100)</f>
        <v>1.708605332371887</v>
      </c>
      <c r="K8" s="31">
        <f>IF($F8=0,0,($H8/$F8)*100)</f>
        <v>0.6960601532769837</v>
      </c>
      <c r="L8" s="84">
        <v>487112700</v>
      </c>
      <c r="M8" s="85">
        <v>449832190</v>
      </c>
      <c r="N8" s="32">
        <f>IF($L8=0,0,($E8/$L8)*100)</f>
        <v>0.21111336247238063</v>
      </c>
      <c r="O8" s="31">
        <f>IF($M8=0,0,($H8/$M8)*100)</f>
        <v>0.09881684990129319</v>
      </c>
      <c r="P8" s="6"/>
      <c r="Q8" s="33"/>
    </row>
    <row r="9" spans="1:17" ht="12.75">
      <c r="A9" s="3"/>
      <c r="B9" s="29" t="s">
        <v>16</v>
      </c>
      <c r="C9" s="63">
        <v>91585680</v>
      </c>
      <c r="D9" s="64">
        <v>91027750</v>
      </c>
      <c r="E9" s="65">
        <f>($D9-$C9)</f>
        <v>-557930</v>
      </c>
      <c r="F9" s="63">
        <v>97730000</v>
      </c>
      <c r="G9" s="64">
        <v>95605650</v>
      </c>
      <c r="H9" s="65">
        <f>($G9-$F9)</f>
        <v>-2124350</v>
      </c>
      <c r="I9" s="65">
        <v>101193270</v>
      </c>
      <c r="J9" s="30">
        <f>IF($C9=0,0,($E9/$C9)*100)</f>
        <v>-0.6091891221422389</v>
      </c>
      <c r="K9" s="31">
        <f>IF($F9=0,0,($H9/$F9)*100)</f>
        <v>-2.173692827176916</v>
      </c>
      <c r="L9" s="84">
        <v>487112700</v>
      </c>
      <c r="M9" s="85">
        <v>449832190</v>
      </c>
      <c r="N9" s="32">
        <f>IF($L9=0,0,($E9/$L9)*100)</f>
        <v>-0.11453817566242884</v>
      </c>
      <c r="O9" s="31">
        <f>IF($M9=0,0,($H9/$M9)*100)</f>
        <v>-0.47225388649931876</v>
      </c>
      <c r="P9" s="6"/>
      <c r="Q9" s="33"/>
    </row>
    <row r="10" spans="1:17" ht="12.75">
      <c r="A10" s="3"/>
      <c r="B10" s="29" t="s">
        <v>17</v>
      </c>
      <c r="C10" s="63">
        <v>261994710</v>
      </c>
      <c r="D10" s="64">
        <v>334869490</v>
      </c>
      <c r="E10" s="65">
        <f aca="true" t="shared" si="0" ref="E10:E33">($D10-$C10)</f>
        <v>72874780</v>
      </c>
      <c r="F10" s="63">
        <v>280357120</v>
      </c>
      <c r="G10" s="64">
        <v>289921170</v>
      </c>
      <c r="H10" s="65">
        <f aca="true" t="shared" si="1" ref="H10:H33">($G10-$F10)</f>
        <v>9564050</v>
      </c>
      <c r="I10" s="65">
        <v>305329850</v>
      </c>
      <c r="J10" s="30">
        <f aca="true" t="shared" si="2" ref="J10:J33">IF($C10=0,0,($E10/$C10)*100)</f>
        <v>27.815363142255812</v>
      </c>
      <c r="K10" s="31">
        <f aca="true" t="shared" si="3" ref="K10:K33">IF($F10=0,0,($H10/$F10)*100)</f>
        <v>3.4113811698450887</v>
      </c>
      <c r="L10" s="84">
        <v>487112700</v>
      </c>
      <c r="M10" s="85">
        <v>449832190</v>
      </c>
      <c r="N10" s="32">
        <f aca="true" t="shared" si="4" ref="N10:N33">IF($L10=0,0,($E10/$L10)*100)</f>
        <v>14.96055840876249</v>
      </c>
      <c r="O10" s="31">
        <f aca="true" t="shared" si="5" ref="O10:O33">IF($M10=0,0,($H10/$M10)*100)</f>
        <v>2.1261373046691032</v>
      </c>
      <c r="P10" s="6"/>
      <c r="Q10" s="33"/>
    </row>
    <row r="11" spans="1:17" ht="16.5">
      <c r="A11" s="7"/>
      <c r="B11" s="34" t="s">
        <v>18</v>
      </c>
      <c r="C11" s="66">
        <f>SUM(C8:C10)</f>
        <v>413767490</v>
      </c>
      <c r="D11" s="67">
        <v>487112700</v>
      </c>
      <c r="E11" s="68">
        <f t="shared" si="0"/>
        <v>73345210</v>
      </c>
      <c r="F11" s="66">
        <f>SUM(F8:F10)</f>
        <v>441947980</v>
      </c>
      <c r="G11" s="67">
        <v>449832190</v>
      </c>
      <c r="H11" s="68">
        <f t="shared" si="1"/>
        <v>7884210</v>
      </c>
      <c r="I11" s="68">
        <v>474686810</v>
      </c>
      <c r="J11" s="35">
        <f t="shared" si="2"/>
        <v>17.726189653034368</v>
      </c>
      <c r="K11" s="36">
        <f t="shared" si="3"/>
        <v>1.7839678778484291</v>
      </c>
      <c r="L11" s="86">
        <v>487112700</v>
      </c>
      <c r="M11" s="87">
        <v>449832190</v>
      </c>
      <c r="N11" s="37">
        <f t="shared" si="4"/>
        <v>15.057133595572441</v>
      </c>
      <c r="O11" s="36">
        <f t="shared" si="5"/>
        <v>1.752700268071078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153765800</v>
      </c>
      <c r="D13" s="64">
        <v>156783970</v>
      </c>
      <c r="E13" s="65">
        <f t="shared" si="0"/>
        <v>3018170</v>
      </c>
      <c r="F13" s="63">
        <v>165393910</v>
      </c>
      <c r="G13" s="64">
        <v>166974800</v>
      </c>
      <c r="H13" s="65">
        <f t="shared" si="1"/>
        <v>1580890</v>
      </c>
      <c r="I13" s="65">
        <v>177828220</v>
      </c>
      <c r="J13" s="30">
        <f t="shared" si="2"/>
        <v>1.9628356890804066</v>
      </c>
      <c r="K13" s="31">
        <f t="shared" si="3"/>
        <v>0.9558332589150351</v>
      </c>
      <c r="L13" s="84">
        <v>538048920</v>
      </c>
      <c r="M13" s="85">
        <v>493090890</v>
      </c>
      <c r="N13" s="32">
        <f t="shared" si="4"/>
        <v>0.5609471346954845</v>
      </c>
      <c r="O13" s="31">
        <f t="shared" si="5"/>
        <v>0.32060823512679376</v>
      </c>
      <c r="P13" s="6"/>
      <c r="Q13" s="33"/>
    </row>
    <row r="14" spans="1:17" ht="12.75">
      <c r="A14" s="3"/>
      <c r="B14" s="29" t="s">
        <v>21</v>
      </c>
      <c r="C14" s="63">
        <v>47587640</v>
      </c>
      <c r="D14" s="64">
        <v>45363610</v>
      </c>
      <c r="E14" s="65">
        <f t="shared" si="0"/>
        <v>-2224030</v>
      </c>
      <c r="F14" s="63">
        <v>49015280</v>
      </c>
      <c r="G14" s="64">
        <v>45817260</v>
      </c>
      <c r="H14" s="65">
        <f t="shared" si="1"/>
        <v>-3198020</v>
      </c>
      <c r="I14" s="65">
        <v>46275430</v>
      </c>
      <c r="J14" s="30">
        <f t="shared" si="2"/>
        <v>-4.673545483659202</v>
      </c>
      <c r="K14" s="31">
        <f t="shared" si="3"/>
        <v>-6.5245368383083795</v>
      </c>
      <c r="L14" s="84">
        <v>538048920</v>
      </c>
      <c r="M14" s="85">
        <v>493090890</v>
      </c>
      <c r="N14" s="32">
        <f t="shared" si="4"/>
        <v>-0.41335089010121984</v>
      </c>
      <c r="O14" s="31">
        <f t="shared" si="5"/>
        <v>-0.6485660280602629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538048920</v>
      </c>
      <c r="M15" s="85">
        <v>493090890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64353280</v>
      </c>
      <c r="D16" s="64">
        <v>62868280</v>
      </c>
      <c r="E16" s="65">
        <f t="shared" si="0"/>
        <v>-1485000</v>
      </c>
      <c r="F16" s="63">
        <v>67712520</v>
      </c>
      <c r="G16" s="64">
        <v>66150010</v>
      </c>
      <c r="H16" s="65">
        <f t="shared" si="1"/>
        <v>-1562510</v>
      </c>
      <c r="I16" s="65">
        <v>72037360</v>
      </c>
      <c r="J16" s="30">
        <f t="shared" si="2"/>
        <v>-2.307574687723765</v>
      </c>
      <c r="K16" s="31">
        <f t="shared" si="3"/>
        <v>-2.3075643913415123</v>
      </c>
      <c r="L16" s="84">
        <v>538048920</v>
      </c>
      <c r="M16" s="85">
        <v>493090890</v>
      </c>
      <c r="N16" s="32">
        <f t="shared" si="4"/>
        <v>-0.2759972085809595</v>
      </c>
      <c r="O16" s="31">
        <f t="shared" si="5"/>
        <v>-0.31688072760784525</v>
      </c>
      <c r="P16" s="6"/>
      <c r="Q16" s="33"/>
    </row>
    <row r="17" spans="1:17" ht="12.75">
      <c r="A17" s="3"/>
      <c r="B17" s="29" t="s">
        <v>23</v>
      </c>
      <c r="C17" s="63">
        <v>205216200</v>
      </c>
      <c r="D17" s="64">
        <v>273033060</v>
      </c>
      <c r="E17" s="65">
        <f t="shared" si="0"/>
        <v>67816860</v>
      </c>
      <c r="F17" s="63">
        <v>217298850</v>
      </c>
      <c r="G17" s="64">
        <v>214148820</v>
      </c>
      <c r="H17" s="65">
        <f t="shared" si="1"/>
        <v>-3150030</v>
      </c>
      <c r="I17" s="65">
        <v>220057840</v>
      </c>
      <c r="J17" s="42">
        <f t="shared" si="2"/>
        <v>33.04654310916975</v>
      </c>
      <c r="K17" s="31">
        <f t="shared" si="3"/>
        <v>-1.4496303132759332</v>
      </c>
      <c r="L17" s="88">
        <v>538048920</v>
      </c>
      <c r="M17" s="85">
        <v>493090890</v>
      </c>
      <c r="N17" s="32">
        <f t="shared" si="4"/>
        <v>12.604218218670526</v>
      </c>
      <c r="O17" s="31">
        <f t="shared" si="5"/>
        <v>-0.6388335424327146</v>
      </c>
      <c r="P17" s="6"/>
      <c r="Q17" s="33"/>
    </row>
    <row r="18" spans="1:17" ht="16.5">
      <c r="A18" s="3"/>
      <c r="B18" s="34" t="s">
        <v>24</v>
      </c>
      <c r="C18" s="66">
        <f>SUM(C13:C17)</f>
        <v>470922920</v>
      </c>
      <c r="D18" s="67">
        <v>538048920</v>
      </c>
      <c r="E18" s="68">
        <f t="shared" si="0"/>
        <v>67126000</v>
      </c>
      <c r="F18" s="66">
        <f>SUM(F13:F17)</f>
        <v>499420560</v>
      </c>
      <c r="G18" s="67">
        <v>493090890</v>
      </c>
      <c r="H18" s="68">
        <f t="shared" si="1"/>
        <v>-6329670</v>
      </c>
      <c r="I18" s="68">
        <v>516198850</v>
      </c>
      <c r="J18" s="43">
        <f t="shared" si="2"/>
        <v>14.254137386220233</v>
      </c>
      <c r="K18" s="36">
        <f t="shared" si="3"/>
        <v>-1.2674027677194548</v>
      </c>
      <c r="L18" s="89">
        <v>538048920</v>
      </c>
      <c r="M18" s="87">
        <v>493090890</v>
      </c>
      <c r="N18" s="37">
        <f t="shared" si="4"/>
        <v>12.47581725468383</v>
      </c>
      <c r="O18" s="36">
        <f t="shared" si="5"/>
        <v>-1.283672062974029</v>
      </c>
      <c r="P18" s="6"/>
      <c r="Q18" s="38"/>
    </row>
    <row r="19" spans="1:17" ht="16.5">
      <c r="A19" s="44"/>
      <c r="B19" s="45" t="s">
        <v>25</v>
      </c>
      <c r="C19" s="72">
        <f>C11-C18</f>
        <v>-57155430</v>
      </c>
      <c r="D19" s="73">
        <v>-50936220</v>
      </c>
      <c r="E19" s="74">
        <f t="shared" si="0"/>
        <v>6219210</v>
      </c>
      <c r="F19" s="75">
        <f>F11-F18</f>
        <v>-57472580</v>
      </c>
      <c r="G19" s="76">
        <v>-43258700</v>
      </c>
      <c r="H19" s="77">
        <f t="shared" si="1"/>
        <v>14213880</v>
      </c>
      <c r="I19" s="77">
        <v>-41512040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37618750</v>
      </c>
      <c r="M22" s="85">
        <v>33746150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37618750</v>
      </c>
      <c r="M23" s="85">
        <v>33746150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9874000</v>
      </c>
      <c r="D24" s="64">
        <v>37618750</v>
      </c>
      <c r="E24" s="65">
        <f t="shared" si="0"/>
        <v>27744750</v>
      </c>
      <c r="F24" s="63">
        <v>25902250</v>
      </c>
      <c r="G24" s="64">
        <v>33746150</v>
      </c>
      <c r="H24" s="65">
        <f t="shared" si="1"/>
        <v>7843900</v>
      </c>
      <c r="I24" s="65">
        <v>43534700</v>
      </c>
      <c r="J24" s="30">
        <f t="shared" si="2"/>
        <v>280.9879481466478</v>
      </c>
      <c r="K24" s="31">
        <f t="shared" si="3"/>
        <v>30.282697449063306</v>
      </c>
      <c r="L24" s="84">
        <v>37618750</v>
      </c>
      <c r="M24" s="85">
        <v>33746150</v>
      </c>
      <c r="N24" s="32">
        <f t="shared" si="4"/>
        <v>73.75245057318492</v>
      </c>
      <c r="O24" s="31">
        <f t="shared" si="5"/>
        <v>23.24383670433516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37618750</v>
      </c>
      <c r="M25" s="85">
        <v>33746150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9874000</v>
      </c>
      <c r="D26" s="67">
        <v>37618750</v>
      </c>
      <c r="E26" s="68">
        <f t="shared" si="0"/>
        <v>27744750</v>
      </c>
      <c r="F26" s="66">
        <f>SUM(F22:F24)</f>
        <v>25902250</v>
      </c>
      <c r="G26" s="67">
        <v>33746150</v>
      </c>
      <c r="H26" s="68">
        <f t="shared" si="1"/>
        <v>7843900</v>
      </c>
      <c r="I26" s="68">
        <v>43534700</v>
      </c>
      <c r="J26" s="43">
        <f t="shared" si="2"/>
        <v>280.9879481466478</v>
      </c>
      <c r="K26" s="36">
        <f t="shared" si="3"/>
        <v>30.282697449063306</v>
      </c>
      <c r="L26" s="89">
        <v>37618750</v>
      </c>
      <c r="M26" s="87">
        <v>33746150</v>
      </c>
      <c r="N26" s="37">
        <f t="shared" si="4"/>
        <v>73.75245057318492</v>
      </c>
      <c r="O26" s="36">
        <f t="shared" si="5"/>
        <v>23.24383670433516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71565750</v>
      </c>
      <c r="M28" s="85">
        <v>61756150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2050000</v>
      </c>
      <c r="D29" s="64">
        <v>1080000</v>
      </c>
      <c r="E29" s="65">
        <f t="shared" si="0"/>
        <v>-970000</v>
      </c>
      <c r="F29" s="63">
        <v>2750000</v>
      </c>
      <c r="G29" s="64">
        <v>3320000</v>
      </c>
      <c r="H29" s="65">
        <f t="shared" si="1"/>
        <v>570000</v>
      </c>
      <c r="I29" s="65">
        <v>3365000</v>
      </c>
      <c r="J29" s="30">
        <f t="shared" si="2"/>
        <v>-47.3170731707317</v>
      </c>
      <c r="K29" s="31">
        <f t="shared" si="3"/>
        <v>20.727272727272727</v>
      </c>
      <c r="L29" s="84">
        <v>71565750</v>
      </c>
      <c r="M29" s="85">
        <v>61756150</v>
      </c>
      <c r="N29" s="32">
        <f t="shared" si="4"/>
        <v>-1.3553969601380549</v>
      </c>
      <c r="O29" s="31">
        <f t="shared" si="5"/>
        <v>0.9229849982552345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71565750</v>
      </c>
      <c r="M30" s="85">
        <v>61756150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39217650</v>
      </c>
      <c r="D31" s="64">
        <v>40318750</v>
      </c>
      <c r="E31" s="65">
        <f t="shared" si="0"/>
        <v>1101100</v>
      </c>
      <c r="F31" s="63">
        <v>27147000</v>
      </c>
      <c r="G31" s="64">
        <v>36339150</v>
      </c>
      <c r="H31" s="65">
        <f t="shared" si="1"/>
        <v>9192150</v>
      </c>
      <c r="I31" s="65">
        <v>29434700</v>
      </c>
      <c r="J31" s="30">
        <f t="shared" si="2"/>
        <v>2.8076644062048595</v>
      </c>
      <c r="K31" s="31">
        <f t="shared" si="3"/>
        <v>33.86064758536855</v>
      </c>
      <c r="L31" s="84">
        <v>71565750</v>
      </c>
      <c r="M31" s="85">
        <v>61756150</v>
      </c>
      <c r="N31" s="32">
        <f t="shared" si="4"/>
        <v>1.538585147224755</v>
      </c>
      <c r="O31" s="31">
        <f t="shared" si="5"/>
        <v>14.884590441599743</v>
      </c>
      <c r="P31" s="6"/>
      <c r="Q31" s="33"/>
    </row>
    <row r="32" spans="1:17" ht="12.75">
      <c r="A32" s="7"/>
      <c r="B32" s="29" t="s">
        <v>36</v>
      </c>
      <c r="C32" s="63">
        <v>8231937</v>
      </c>
      <c r="D32" s="64">
        <v>30167000</v>
      </c>
      <c r="E32" s="65">
        <f t="shared" si="0"/>
        <v>21935063</v>
      </c>
      <c r="F32" s="63">
        <v>26053337</v>
      </c>
      <c r="G32" s="64">
        <v>22097000</v>
      </c>
      <c r="H32" s="65">
        <f t="shared" si="1"/>
        <v>-3956337</v>
      </c>
      <c r="I32" s="65">
        <v>27480000</v>
      </c>
      <c r="J32" s="30">
        <f t="shared" si="2"/>
        <v>266.46296005423756</v>
      </c>
      <c r="K32" s="31">
        <f t="shared" si="3"/>
        <v>-15.185528824963956</v>
      </c>
      <c r="L32" s="84">
        <v>71565750</v>
      </c>
      <c r="M32" s="85">
        <v>61756150</v>
      </c>
      <c r="N32" s="32">
        <f t="shared" si="4"/>
        <v>30.65022444395538</v>
      </c>
      <c r="O32" s="31">
        <f t="shared" si="5"/>
        <v>-6.406385436916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49499587</v>
      </c>
      <c r="D33" s="82">
        <v>71565750</v>
      </c>
      <c r="E33" s="83">
        <f t="shared" si="0"/>
        <v>22066163</v>
      </c>
      <c r="F33" s="81">
        <f>SUM(F28:F32)</f>
        <v>55950337</v>
      </c>
      <c r="G33" s="82">
        <v>61756150</v>
      </c>
      <c r="H33" s="83">
        <f t="shared" si="1"/>
        <v>5805813</v>
      </c>
      <c r="I33" s="83">
        <v>60279700</v>
      </c>
      <c r="J33" s="58">
        <f t="shared" si="2"/>
        <v>44.5784790083198</v>
      </c>
      <c r="K33" s="59">
        <f t="shared" si="3"/>
        <v>10.376725702295591</v>
      </c>
      <c r="L33" s="96">
        <v>71565750</v>
      </c>
      <c r="M33" s="97">
        <v>61756150</v>
      </c>
      <c r="N33" s="60">
        <f t="shared" si="4"/>
        <v>30.833412631042084</v>
      </c>
      <c r="O33" s="59">
        <f t="shared" si="5"/>
        <v>9.401190002938979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21179472</v>
      </c>
      <c r="D8" s="64">
        <v>36037136</v>
      </c>
      <c r="E8" s="65">
        <f>($D8-$C8)</f>
        <v>14857664</v>
      </c>
      <c r="F8" s="63">
        <v>22450239</v>
      </c>
      <c r="G8" s="64">
        <v>38199365</v>
      </c>
      <c r="H8" s="65">
        <f>($G8-$F8)</f>
        <v>15749126</v>
      </c>
      <c r="I8" s="65">
        <v>40873319</v>
      </c>
      <c r="J8" s="30">
        <f>IF($C8=0,0,($E8/$C8)*100)</f>
        <v>70.15124834084628</v>
      </c>
      <c r="K8" s="31">
        <f>IF($F8=0,0,($H8/$F8)*100)</f>
        <v>70.15126208678669</v>
      </c>
      <c r="L8" s="84">
        <v>172974252</v>
      </c>
      <c r="M8" s="85">
        <v>180162105</v>
      </c>
      <c r="N8" s="32">
        <f>IF($L8=0,0,($E8/$L8)*100)</f>
        <v>8.589523485842275</v>
      </c>
      <c r="O8" s="31">
        <f>IF($M8=0,0,($H8/$M8)*100)</f>
        <v>8.74164186747263</v>
      </c>
      <c r="P8" s="6"/>
      <c r="Q8" s="33"/>
    </row>
    <row r="9" spans="1:17" ht="12.75">
      <c r="A9" s="3"/>
      <c r="B9" s="29" t="s">
        <v>16</v>
      </c>
      <c r="C9" s="63">
        <v>34978270</v>
      </c>
      <c r="D9" s="64">
        <v>34702332</v>
      </c>
      <c r="E9" s="65">
        <f>($D9-$C9)</f>
        <v>-275938</v>
      </c>
      <c r="F9" s="63">
        <v>36777809</v>
      </c>
      <c r="G9" s="64">
        <v>36784474</v>
      </c>
      <c r="H9" s="65">
        <f>($G9-$F9)</f>
        <v>6665</v>
      </c>
      <c r="I9" s="65">
        <v>39359387</v>
      </c>
      <c r="J9" s="30">
        <f>IF($C9=0,0,($E9/$C9)*100)</f>
        <v>-0.7888840700240464</v>
      </c>
      <c r="K9" s="31">
        <f>IF($F9=0,0,($H9/$F9)*100)</f>
        <v>0.01812234111064093</v>
      </c>
      <c r="L9" s="84">
        <v>172974252</v>
      </c>
      <c r="M9" s="85">
        <v>180162105</v>
      </c>
      <c r="N9" s="32">
        <f>IF($L9=0,0,($E9/$L9)*100)</f>
        <v>-0.15952547665880354</v>
      </c>
      <c r="O9" s="31">
        <f>IF($M9=0,0,($H9/$M9)*100)</f>
        <v>0.0036994461182611074</v>
      </c>
      <c r="P9" s="6"/>
      <c r="Q9" s="33"/>
    </row>
    <row r="10" spans="1:17" ht="12.75">
      <c r="A10" s="3"/>
      <c r="B10" s="29" t="s">
        <v>17</v>
      </c>
      <c r="C10" s="63">
        <v>95026444</v>
      </c>
      <c r="D10" s="64">
        <v>102234784</v>
      </c>
      <c r="E10" s="65">
        <f aca="true" t="shared" si="0" ref="E10:E33">($D10-$C10)</f>
        <v>7208340</v>
      </c>
      <c r="F10" s="63">
        <v>100657672</v>
      </c>
      <c r="G10" s="64">
        <v>105178266</v>
      </c>
      <c r="H10" s="65">
        <f aca="true" t="shared" si="1" ref="H10:H33">($G10-$F10)</f>
        <v>4520594</v>
      </c>
      <c r="I10" s="65">
        <v>110255118</v>
      </c>
      <c r="J10" s="30">
        <f aca="true" t="shared" si="2" ref="J10:J33">IF($C10=0,0,($E10/$C10)*100)</f>
        <v>7.585614800023455</v>
      </c>
      <c r="K10" s="31">
        <f aca="true" t="shared" si="3" ref="K10:K33">IF($F10=0,0,($H10/$F10)*100)</f>
        <v>4.491057571846088</v>
      </c>
      <c r="L10" s="84">
        <v>172974252</v>
      </c>
      <c r="M10" s="85">
        <v>180162105</v>
      </c>
      <c r="N10" s="32">
        <f aca="true" t="shared" si="4" ref="N10:N33">IF($L10=0,0,($E10/$L10)*100)</f>
        <v>4.167290747989475</v>
      </c>
      <c r="O10" s="31">
        <f aca="true" t="shared" si="5" ref="O10:O33">IF($M10=0,0,($H10/$M10)*100)</f>
        <v>2.5091813841762116</v>
      </c>
      <c r="P10" s="6"/>
      <c r="Q10" s="33"/>
    </row>
    <row r="11" spans="1:17" ht="16.5">
      <c r="A11" s="7"/>
      <c r="B11" s="34" t="s">
        <v>18</v>
      </c>
      <c r="C11" s="66">
        <f>SUM(C8:C10)</f>
        <v>151184186</v>
      </c>
      <c r="D11" s="67">
        <v>172974252</v>
      </c>
      <c r="E11" s="68">
        <f t="shared" si="0"/>
        <v>21790066</v>
      </c>
      <c r="F11" s="66">
        <f>SUM(F8:F10)</f>
        <v>159885720</v>
      </c>
      <c r="G11" s="67">
        <v>180162105</v>
      </c>
      <c r="H11" s="68">
        <f t="shared" si="1"/>
        <v>20276385</v>
      </c>
      <c r="I11" s="68">
        <v>190487824</v>
      </c>
      <c r="J11" s="35">
        <f t="shared" si="2"/>
        <v>14.412926759416491</v>
      </c>
      <c r="K11" s="36">
        <f t="shared" si="3"/>
        <v>12.681798599649799</v>
      </c>
      <c r="L11" s="86">
        <v>172974252</v>
      </c>
      <c r="M11" s="87">
        <v>180162105</v>
      </c>
      <c r="N11" s="37">
        <f t="shared" si="4"/>
        <v>12.597288757172947</v>
      </c>
      <c r="O11" s="36">
        <f t="shared" si="5"/>
        <v>11.254522697767102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57424104</v>
      </c>
      <c r="D13" s="64">
        <v>57250613</v>
      </c>
      <c r="E13" s="65">
        <f t="shared" si="0"/>
        <v>-173491</v>
      </c>
      <c r="F13" s="63">
        <v>61730929</v>
      </c>
      <c r="G13" s="64">
        <v>60685652</v>
      </c>
      <c r="H13" s="65">
        <f t="shared" si="1"/>
        <v>-1045277</v>
      </c>
      <c r="I13" s="65">
        <v>64918050</v>
      </c>
      <c r="J13" s="30">
        <f t="shared" si="2"/>
        <v>-0.30212225862505404</v>
      </c>
      <c r="K13" s="31">
        <f t="shared" si="3"/>
        <v>-1.6932792312262142</v>
      </c>
      <c r="L13" s="84">
        <v>160052820</v>
      </c>
      <c r="M13" s="85">
        <v>169549987</v>
      </c>
      <c r="N13" s="32">
        <f t="shared" si="4"/>
        <v>-0.10839609074054428</v>
      </c>
      <c r="O13" s="31">
        <f t="shared" si="5"/>
        <v>-0.6165007845149525</v>
      </c>
      <c r="P13" s="6"/>
      <c r="Q13" s="33"/>
    </row>
    <row r="14" spans="1:17" ht="12.75">
      <c r="A14" s="3"/>
      <c r="B14" s="29" t="s">
        <v>21</v>
      </c>
      <c r="C14" s="63">
        <v>4192500</v>
      </c>
      <c r="D14" s="64">
        <v>8900000</v>
      </c>
      <c r="E14" s="65">
        <f t="shared" si="0"/>
        <v>4707500</v>
      </c>
      <c r="F14" s="63">
        <v>4506938</v>
      </c>
      <c r="G14" s="64">
        <v>9434000</v>
      </c>
      <c r="H14" s="65">
        <f t="shared" si="1"/>
        <v>4927062</v>
      </c>
      <c r="I14" s="65">
        <v>10094380</v>
      </c>
      <c r="J14" s="30">
        <f t="shared" si="2"/>
        <v>112.28384019081695</v>
      </c>
      <c r="K14" s="31">
        <f t="shared" si="3"/>
        <v>109.32171687296342</v>
      </c>
      <c r="L14" s="84">
        <v>160052820</v>
      </c>
      <c r="M14" s="85">
        <v>169549987</v>
      </c>
      <c r="N14" s="32">
        <f t="shared" si="4"/>
        <v>2.941216530892739</v>
      </c>
      <c r="O14" s="31">
        <f t="shared" si="5"/>
        <v>2.905964245222856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160052820</v>
      </c>
      <c r="M15" s="85">
        <v>169549987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28707875</v>
      </c>
      <c r="D16" s="64">
        <v>24420672</v>
      </c>
      <c r="E16" s="65">
        <f t="shared" si="0"/>
        <v>-4287203</v>
      </c>
      <c r="F16" s="63">
        <v>30860965</v>
      </c>
      <c r="G16" s="64">
        <v>25885912</v>
      </c>
      <c r="H16" s="65">
        <f t="shared" si="1"/>
        <v>-4975053</v>
      </c>
      <c r="I16" s="65">
        <v>27439067</v>
      </c>
      <c r="J16" s="30">
        <f t="shared" si="2"/>
        <v>-14.93389183281591</v>
      </c>
      <c r="K16" s="31">
        <f t="shared" si="3"/>
        <v>-16.120860122164036</v>
      </c>
      <c r="L16" s="84">
        <v>160052820</v>
      </c>
      <c r="M16" s="85">
        <v>169549987</v>
      </c>
      <c r="N16" s="32">
        <f t="shared" si="4"/>
        <v>-2.6786175963659997</v>
      </c>
      <c r="O16" s="31">
        <f t="shared" si="5"/>
        <v>-2.9342691721940386</v>
      </c>
      <c r="P16" s="6"/>
      <c r="Q16" s="33"/>
    </row>
    <row r="17" spans="1:17" ht="12.75">
      <c r="A17" s="3"/>
      <c r="B17" s="29" t="s">
        <v>23</v>
      </c>
      <c r="C17" s="63">
        <v>61906683</v>
      </c>
      <c r="D17" s="64">
        <v>69481535</v>
      </c>
      <c r="E17" s="65">
        <f t="shared" si="0"/>
        <v>7574852</v>
      </c>
      <c r="F17" s="63">
        <v>66532371</v>
      </c>
      <c r="G17" s="64">
        <v>73544423</v>
      </c>
      <c r="H17" s="65">
        <f t="shared" si="1"/>
        <v>7012052</v>
      </c>
      <c r="I17" s="65">
        <v>78621193</v>
      </c>
      <c r="J17" s="42">
        <f t="shared" si="2"/>
        <v>12.235919666379154</v>
      </c>
      <c r="K17" s="31">
        <f t="shared" si="3"/>
        <v>10.539308752426695</v>
      </c>
      <c r="L17" s="88">
        <v>160052820</v>
      </c>
      <c r="M17" s="85">
        <v>169549987</v>
      </c>
      <c r="N17" s="32">
        <f t="shared" si="4"/>
        <v>4.732720110773431</v>
      </c>
      <c r="O17" s="31">
        <f t="shared" si="5"/>
        <v>4.135684186162751</v>
      </c>
      <c r="P17" s="6"/>
      <c r="Q17" s="33"/>
    </row>
    <row r="18" spans="1:17" ht="16.5">
      <c r="A18" s="3"/>
      <c r="B18" s="34" t="s">
        <v>24</v>
      </c>
      <c r="C18" s="66">
        <f>SUM(C13:C17)</f>
        <v>152231162</v>
      </c>
      <c r="D18" s="67">
        <v>160052820</v>
      </c>
      <c r="E18" s="68">
        <f t="shared" si="0"/>
        <v>7821658</v>
      </c>
      <c r="F18" s="66">
        <f>SUM(F13:F17)</f>
        <v>163631203</v>
      </c>
      <c r="G18" s="67">
        <v>169549987</v>
      </c>
      <c r="H18" s="68">
        <f t="shared" si="1"/>
        <v>5918784</v>
      </c>
      <c r="I18" s="68">
        <v>181072690</v>
      </c>
      <c r="J18" s="43">
        <f t="shared" si="2"/>
        <v>5.138013726782168</v>
      </c>
      <c r="K18" s="36">
        <f t="shared" si="3"/>
        <v>3.617148741490338</v>
      </c>
      <c r="L18" s="89">
        <v>160052820</v>
      </c>
      <c r="M18" s="87">
        <v>169549987</v>
      </c>
      <c r="N18" s="37">
        <f t="shared" si="4"/>
        <v>4.886922954559626</v>
      </c>
      <c r="O18" s="36">
        <f t="shared" si="5"/>
        <v>3.4908784746766153</v>
      </c>
      <c r="P18" s="6"/>
      <c r="Q18" s="38"/>
    </row>
    <row r="19" spans="1:17" ht="16.5">
      <c r="A19" s="44"/>
      <c r="B19" s="45" t="s">
        <v>25</v>
      </c>
      <c r="C19" s="72">
        <f>C11-C18</f>
        <v>-1046976</v>
      </c>
      <c r="D19" s="73">
        <v>12921432</v>
      </c>
      <c r="E19" s="74">
        <f t="shared" si="0"/>
        <v>13968408</v>
      </c>
      <c r="F19" s="75">
        <f>F11-F18</f>
        <v>-3745483</v>
      </c>
      <c r="G19" s="76">
        <v>10612118</v>
      </c>
      <c r="H19" s="77">
        <f t="shared" si="1"/>
        <v>14357601</v>
      </c>
      <c r="I19" s="77">
        <v>9415134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39214000</v>
      </c>
      <c r="M22" s="85">
        <v>38230477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1309589</v>
      </c>
      <c r="D23" s="64">
        <v>5765000</v>
      </c>
      <c r="E23" s="65">
        <f t="shared" si="0"/>
        <v>4455411</v>
      </c>
      <c r="F23" s="63">
        <v>1197014</v>
      </c>
      <c r="G23" s="64">
        <v>2425000</v>
      </c>
      <c r="H23" s="65">
        <f t="shared" si="1"/>
        <v>1227986</v>
      </c>
      <c r="I23" s="65">
        <v>2575000</v>
      </c>
      <c r="J23" s="30">
        <f t="shared" si="2"/>
        <v>340.21444896070443</v>
      </c>
      <c r="K23" s="31">
        <f t="shared" si="3"/>
        <v>102.58743840924167</v>
      </c>
      <c r="L23" s="84">
        <v>39214000</v>
      </c>
      <c r="M23" s="85">
        <v>38230477</v>
      </c>
      <c r="N23" s="32">
        <f t="shared" si="4"/>
        <v>11.361786606824094</v>
      </c>
      <c r="O23" s="31">
        <f t="shared" si="5"/>
        <v>3.2120603674393076</v>
      </c>
      <c r="P23" s="6"/>
      <c r="Q23" s="33"/>
    </row>
    <row r="24" spans="1:17" ht="12.75">
      <c r="A24" s="7"/>
      <c r="B24" s="29" t="s">
        <v>29</v>
      </c>
      <c r="C24" s="63">
        <v>30820001</v>
      </c>
      <c r="D24" s="64">
        <v>33449000</v>
      </c>
      <c r="E24" s="65">
        <f t="shared" si="0"/>
        <v>2628999</v>
      </c>
      <c r="F24" s="63">
        <v>29451000</v>
      </c>
      <c r="G24" s="64">
        <v>35805477</v>
      </c>
      <c r="H24" s="65">
        <f t="shared" si="1"/>
        <v>6354477</v>
      </c>
      <c r="I24" s="65">
        <v>33320000</v>
      </c>
      <c r="J24" s="30">
        <f t="shared" si="2"/>
        <v>8.530171689481774</v>
      </c>
      <c r="K24" s="31">
        <f t="shared" si="3"/>
        <v>21.57643883059998</v>
      </c>
      <c r="L24" s="84">
        <v>39214000</v>
      </c>
      <c r="M24" s="85">
        <v>38230477</v>
      </c>
      <c r="N24" s="32">
        <f t="shared" si="4"/>
        <v>6.704235732136482</v>
      </c>
      <c r="O24" s="31">
        <f t="shared" si="5"/>
        <v>16.621495462899926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39214000</v>
      </c>
      <c r="M25" s="85">
        <v>38230477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32129590</v>
      </c>
      <c r="D26" s="67">
        <v>39214000</v>
      </c>
      <c r="E26" s="68">
        <f t="shared" si="0"/>
        <v>7084410</v>
      </c>
      <c r="F26" s="66">
        <f>SUM(F22:F24)</f>
        <v>30648014</v>
      </c>
      <c r="G26" s="67">
        <v>38230477</v>
      </c>
      <c r="H26" s="68">
        <f t="shared" si="1"/>
        <v>7582463</v>
      </c>
      <c r="I26" s="68">
        <v>35895000</v>
      </c>
      <c r="J26" s="43">
        <f t="shared" si="2"/>
        <v>22.049487715218277</v>
      </c>
      <c r="K26" s="36">
        <f t="shared" si="3"/>
        <v>24.740470948623294</v>
      </c>
      <c r="L26" s="89">
        <v>39214000</v>
      </c>
      <c r="M26" s="87">
        <v>38230477</v>
      </c>
      <c r="N26" s="37">
        <f t="shared" si="4"/>
        <v>18.066022338960575</v>
      </c>
      <c r="O26" s="36">
        <f t="shared" si="5"/>
        <v>19.833555830339233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39694000</v>
      </c>
      <c r="M28" s="85">
        <v>38470477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12000000</v>
      </c>
      <c r="D29" s="64">
        <v>15450000</v>
      </c>
      <c r="E29" s="65">
        <f t="shared" si="0"/>
        <v>3450000</v>
      </c>
      <c r="F29" s="63">
        <v>9500000</v>
      </c>
      <c r="G29" s="64">
        <v>12200000</v>
      </c>
      <c r="H29" s="65">
        <f t="shared" si="1"/>
        <v>2700000</v>
      </c>
      <c r="I29" s="65">
        <v>13150000</v>
      </c>
      <c r="J29" s="30">
        <f t="shared" si="2"/>
        <v>28.749999999999996</v>
      </c>
      <c r="K29" s="31">
        <f t="shared" si="3"/>
        <v>28.421052631578945</v>
      </c>
      <c r="L29" s="84">
        <v>39694000</v>
      </c>
      <c r="M29" s="85">
        <v>38470477</v>
      </c>
      <c r="N29" s="32">
        <f t="shared" si="4"/>
        <v>8.691489897717538</v>
      </c>
      <c r="O29" s="31">
        <f t="shared" si="5"/>
        <v>7.018368917026945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39694000</v>
      </c>
      <c r="M30" s="85">
        <v>38470477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7931524</v>
      </c>
      <c r="D31" s="64">
        <v>10339000</v>
      </c>
      <c r="E31" s="65">
        <f t="shared" si="0"/>
        <v>2407476</v>
      </c>
      <c r="F31" s="63">
        <v>4221370</v>
      </c>
      <c r="G31" s="64">
        <v>19202000</v>
      </c>
      <c r="H31" s="65">
        <f t="shared" si="1"/>
        <v>14980630</v>
      </c>
      <c r="I31" s="65">
        <v>20080000</v>
      </c>
      <c r="J31" s="30">
        <f t="shared" si="2"/>
        <v>30.353258717996695</v>
      </c>
      <c r="K31" s="31">
        <f t="shared" si="3"/>
        <v>354.8760236605652</v>
      </c>
      <c r="L31" s="84">
        <v>39694000</v>
      </c>
      <c r="M31" s="85">
        <v>38470477</v>
      </c>
      <c r="N31" s="32">
        <f t="shared" si="4"/>
        <v>6.065087922607951</v>
      </c>
      <c r="O31" s="31">
        <f t="shared" si="5"/>
        <v>38.94058812943754</v>
      </c>
      <c r="P31" s="6"/>
      <c r="Q31" s="33"/>
    </row>
    <row r="32" spans="1:17" ht="12.75">
      <c r="A32" s="7"/>
      <c r="B32" s="29" t="s">
        <v>36</v>
      </c>
      <c r="C32" s="63">
        <v>8854854</v>
      </c>
      <c r="D32" s="64">
        <v>13905000</v>
      </c>
      <c r="E32" s="65">
        <f t="shared" si="0"/>
        <v>5050146</v>
      </c>
      <c r="F32" s="63">
        <v>13332690</v>
      </c>
      <c r="G32" s="64">
        <v>7068477</v>
      </c>
      <c r="H32" s="65">
        <f t="shared" si="1"/>
        <v>-6264213</v>
      </c>
      <c r="I32" s="65">
        <v>2975000</v>
      </c>
      <c r="J32" s="30">
        <f t="shared" si="2"/>
        <v>57.03251572527339</v>
      </c>
      <c r="K32" s="31">
        <f t="shared" si="3"/>
        <v>-46.98386447146075</v>
      </c>
      <c r="L32" s="84">
        <v>39694000</v>
      </c>
      <c r="M32" s="85">
        <v>38470477</v>
      </c>
      <c r="N32" s="32">
        <f t="shared" si="4"/>
        <v>12.722693606086564</v>
      </c>
      <c r="O32" s="31">
        <f t="shared" si="5"/>
        <v>-16.283169558828188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28786378</v>
      </c>
      <c r="D33" s="82">
        <v>39694000</v>
      </c>
      <c r="E33" s="83">
        <f t="shared" si="0"/>
        <v>10907622</v>
      </c>
      <c r="F33" s="81">
        <f>SUM(F28:F32)</f>
        <v>27054060</v>
      </c>
      <c r="G33" s="82">
        <v>38470477</v>
      </c>
      <c r="H33" s="83">
        <f t="shared" si="1"/>
        <v>11416417</v>
      </c>
      <c r="I33" s="83">
        <v>36205000</v>
      </c>
      <c r="J33" s="58">
        <f t="shared" si="2"/>
        <v>37.891609705118164</v>
      </c>
      <c r="K33" s="59">
        <f t="shared" si="3"/>
        <v>42.19853508124104</v>
      </c>
      <c r="L33" s="96">
        <v>39694000</v>
      </c>
      <c r="M33" s="97">
        <v>38470477</v>
      </c>
      <c r="N33" s="60">
        <f t="shared" si="4"/>
        <v>27.47927142641205</v>
      </c>
      <c r="O33" s="59">
        <f t="shared" si="5"/>
        <v>29.675787487636295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30091699</v>
      </c>
      <c r="D8" s="64">
        <v>48283000</v>
      </c>
      <c r="E8" s="65">
        <f>($D8-$C8)</f>
        <v>18191301</v>
      </c>
      <c r="F8" s="63">
        <v>31716651</v>
      </c>
      <c r="G8" s="64">
        <v>50504716</v>
      </c>
      <c r="H8" s="65">
        <f>($G8-$F8)</f>
        <v>18788065</v>
      </c>
      <c r="I8" s="65">
        <v>52827428</v>
      </c>
      <c r="J8" s="30">
        <f>IF($C8=0,0,($E8/$C8)*100)</f>
        <v>60.45288768839539</v>
      </c>
      <c r="K8" s="31">
        <f>IF($F8=0,0,($H8/$F8)*100)</f>
        <v>59.2372284198606</v>
      </c>
      <c r="L8" s="84">
        <v>185805000</v>
      </c>
      <c r="M8" s="85">
        <v>193318366</v>
      </c>
      <c r="N8" s="32">
        <f>IF($L8=0,0,($E8/$L8)*100)</f>
        <v>9.790533623960604</v>
      </c>
      <c r="O8" s="31">
        <f>IF($M8=0,0,($H8/$M8)*100)</f>
        <v>9.718717051436283</v>
      </c>
      <c r="P8" s="6"/>
      <c r="Q8" s="33"/>
    </row>
    <row r="9" spans="1:17" ht="12.75">
      <c r="A9" s="3"/>
      <c r="B9" s="29" t="s">
        <v>16</v>
      </c>
      <c r="C9" s="63">
        <v>17728280</v>
      </c>
      <c r="D9" s="64">
        <v>21995000</v>
      </c>
      <c r="E9" s="65">
        <f>($D9-$C9)</f>
        <v>4266720</v>
      </c>
      <c r="F9" s="63">
        <v>18685608</v>
      </c>
      <c r="G9" s="64">
        <v>23169650</v>
      </c>
      <c r="H9" s="65">
        <f>($G9-$F9)</f>
        <v>4484042</v>
      </c>
      <c r="I9" s="65">
        <v>24389285</v>
      </c>
      <c r="J9" s="30">
        <f>IF($C9=0,0,($E9/$C9)*100)</f>
        <v>24.067309406214253</v>
      </c>
      <c r="K9" s="31">
        <f>IF($F9=0,0,($H9/$F9)*100)</f>
        <v>23.99730316508834</v>
      </c>
      <c r="L9" s="84">
        <v>185805000</v>
      </c>
      <c r="M9" s="85">
        <v>193318366</v>
      </c>
      <c r="N9" s="32">
        <f>IF($L9=0,0,($E9/$L9)*100)</f>
        <v>2.29634294017922</v>
      </c>
      <c r="O9" s="31">
        <f>IF($M9=0,0,($H9/$M9)*100)</f>
        <v>2.319511639157968</v>
      </c>
      <c r="P9" s="6"/>
      <c r="Q9" s="33"/>
    </row>
    <row r="10" spans="1:17" ht="12.75">
      <c r="A10" s="3"/>
      <c r="B10" s="29" t="s">
        <v>17</v>
      </c>
      <c r="C10" s="63">
        <v>116586124</v>
      </c>
      <c r="D10" s="64">
        <v>115527000</v>
      </c>
      <c r="E10" s="65">
        <f aca="true" t="shared" si="0" ref="E10:E33">($D10-$C10)</f>
        <v>-1059124</v>
      </c>
      <c r="F10" s="63">
        <v>122315971</v>
      </c>
      <c r="G10" s="64">
        <v>119644000</v>
      </c>
      <c r="H10" s="65">
        <f aca="true" t="shared" si="1" ref="H10:H33">($G10-$F10)</f>
        <v>-2671971</v>
      </c>
      <c r="I10" s="65">
        <v>130045970</v>
      </c>
      <c r="J10" s="30">
        <f aca="true" t="shared" si="2" ref="J10:J33">IF($C10=0,0,($E10/$C10)*100)</f>
        <v>-0.9084477325963766</v>
      </c>
      <c r="K10" s="31">
        <f aca="true" t="shared" si="3" ref="K10:K33">IF($F10=0,0,($H10/$F10)*100)</f>
        <v>-2.1844825153699676</v>
      </c>
      <c r="L10" s="84">
        <v>185805000</v>
      </c>
      <c r="M10" s="85">
        <v>193318366</v>
      </c>
      <c r="N10" s="32">
        <f aca="true" t="shared" si="4" ref="N10:N33">IF($L10=0,0,($E10/$L10)*100)</f>
        <v>-0.5700191060520438</v>
      </c>
      <c r="O10" s="31">
        <f aca="true" t="shared" si="5" ref="O10:O33">IF($M10=0,0,($H10/$M10)*100)</f>
        <v>-1.382160968606573</v>
      </c>
      <c r="P10" s="6"/>
      <c r="Q10" s="33"/>
    </row>
    <row r="11" spans="1:17" ht="16.5">
      <c r="A11" s="7"/>
      <c r="B11" s="34" t="s">
        <v>18</v>
      </c>
      <c r="C11" s="66">
        <f>SUM(C8:C10)</f>
        <v>164406103</v>
      </c>
      <c r="D11" s="67">
        <v>185805000</v>
      </c>
      <c r="E11" s="68">
        <f t="shared" si="0"/>
        <v>21398897</v>
      </c>
      <c r="F11" s="66">
        <f>SUM(F8:F10)</f>
        <v>172718230</v>
      </c>
      <c r="G11" s="67">
        <v>193318366</v>
      </c>
      <c r="H11" s="68">
        <f t="shared" si="1"/>
        <v>20600136</v>
      </c>
      <c r="I11" s="68">
        <v>207262683</v>
      </c>
      <c r="J11" s="35">
        <f t="shared" si="2"/>
        <v>13.015877518853422</v>
      </c>
      <c r="K11" s="36">
        <f t="shared" si="3"/>
        <v>11.927018937144041</v>
      </c>
      <c r="L11" s="86">
        <v>185805000</v>
      </c>
      <c r="M11" s="87">
        <v>193318366</v>
      </c>
      <c r="N11" s="37">
        <f t="shared" si="4"/>
        <v>11.51685745808778</v>
      </c>
      <c r="O11" s="36">
        <f t="shared" si="5"/>
        <v>10.656067721987677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58415766</v>
      </c>
      <c r="D13" s="64">
        <v>54545356</v>
      </c>
      <c r="E13" s="65">
        <f t="shared" si="0"/>
        <v>-3870410</v>
      </c>
      <c r="F13" s="63">
        <v>61570212</v>
      </c>
      <c r="G13" s="64">
        <v>58174263</v>
      </c>
      <c r="H13" s="65">
        <f t="shared" si="1"/>
        <v>-3395949</v>
      </c>
      <c r="I13" s="65">
        <v>62117484</v>
      </c>
      <c r="J13" s="30">
        <f t="shared" si="2"/>
        <v>-6.62562569152992</v>
      </c>
      <c r="K13" s="31">
        <f t="shared" si="3"/>
        <v>-5.515571393517372</v>
      </c>
      <c r="L13" s="84">
        <v>185456001</v>
      </c>
      <c r="M13" s="85">
        <v>193042000</v>
      </c>
      <c r="N13" s="32">
        <f t="shared" si="4"/>
        <v>-2.0869694046729714</v>
      </c>
      <c r="O13" s="31">
        <f t="shared" si="5"/>
        <v>-1.7591762414396868</v>
      </c>
      <c r="P13" s="6"/>
      <c r="Q13" s="33"/>
    </row>
    <row r="14" spans="1:17" ht="12.75">
      <c r="A14" s="3"/>
      <c r="B14" s="29" t="s">
        <v>21</v>
      </c>
      <c r="C14" s="63">
        <v>4216000</v>
      </c>
      <c r="D14" s="64">
        <v>2500000</v>
      </c>
      <c r="E14" s="65">
        <f t="shared" si="0"/>
        <v>-1716000</v>
      </c>
      <c r="F14" s="63">
        <v>4443664</v>
      </c>
      <c r="G14" s="64">
        <v>2700000</v>
      </c>
      <c r="H14" s="65">
        <f t="shared" si="1"/>
        <v>-1743664</v>
      </c>
      <c r="I14" s="65">
        <v>3000000</v>
      </c>
      <c r="J14" s="30">
        <f t="shared" si="2"/>
        <v>-40.702087286527515</v>
      </c>
      <c r="K14" s="31">
        <f t="shared" si="3"/>
        <v>-39.23933042642288</v>
      </c>
      <c r="L14" s="84">
        <v>185456001</v>
      </c>
      <c r="M14" s="85">
        <v>193042000</v>
      </c>
      <c r="N14" s="32">
        <f t="shared" si="4"/>
        <v>-0.9252868555059591</v>
      </c>
      <c r="O14" s="31">
        <f t="shared" si="5"/>
        <v>-0.9032562861967862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185456001</v>
      </c>
      <c r="M15" s="85">
        <v>193042000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13702000</v>
      </c>
      <c r="D16" s="64">
        <v>16000000</v>
      </c>
      <c r="E16" s="65">
        <f t="shared" si="0"/>
        <v>2298000</v>
      </c>
      <c r="F16" s="63">
        <v>14441908</v>
      </c>
      <c r="G16" s="64">
        <v>17000000</v>
      </c>
      <c r="H16" s="65">
        <f t="shared" si="1"/>
        <v>2558092</v>
      </c>
      <c r="I16" s="65">
        <v>18000000</v>
      </c>
      <c r="J16" s="30">
        <f t="shared" si="2"/>
        <v>16.771274266530433</v>
      </c>
      <c r="K16" s="31">
        <f t="shared" si="3"/>
        <v>17.712978091260517</v>
      </c>
      <c r="L16" s="84">
        <v>185456001</v>
      </c>
      <c r="M16" s="85">
        <v>193042000</v>
      </c>
      <c r="N16" s="32">
        <f t="shared" si="4"/>
        <v>1.239107921883854</v>
      </c>
      <c r="O16" s="31">
        <f t="shared" si="5"/>
        <v>1.3251478952766755</v>
      </c>
      <c r="P16" s="6"/>
      <c r="Q16" s="33"/>
    </row>
    <row r="17" spans="1:17" ht="12.75">
      <c r="A17" s="3"/>
      <c r="B17" s="29" t="s">
        <v>23</v>
      </c>
      <c r="C17" s="63">
        <v>92739580</v>
      </c>
      <c r="D17" s="64">
        <v>112410645</v>
      </c>
      <c r="E17" s="65">
        <f t="shared" si="0"/>
        <v>19671065</v>
      </c>
      <c r="F17" s="63">
        <v>97747516</v>
      </c>
      <c r="G17" s="64">
        <v>115167737</v>
      </c>
      <c r="H17" s="65">
        <f t="shared" si="1"/>
        <v>17420221</v>
      </c>
      <c r="I17" s="65">
        <v>123250128</v>
      </c>
      <c r="J17" s="42">
        <f t="shared" si="2"/>
        <v>21.21107837667585</v>
      </c>
      <c r="K17" s="31">
        <f t="shared" si="3"/>
        <v>17.821650833561847</v>
      </c>
      <c r="L17" s="88">
        <v>185456001</v>
      </c>
      <c r="M17" s="85">
        <v>193042000</v>
      </c>
      <c r="N17" s="32">
        <f t="shared" si="4"/>
        <v>10.60686356544483</v>
      </c>
      <c r="O17" s="31">
        <f t="shared" si="5"/>
        <v>9.02405745899856</v>
      </c>
      <c r="P17" s="6"/>
      <c r="Q17" s="33"/>
    </row>
    <row r="18" spans="1:17" ht="16.5">
      <c r="A18" s="3"/>
      <c r="B18" s="34" t="s">
        <v>24</v>
      </c>
      <c r="C18" s="66">
        <f>SUM(C13:C17)</f>
        <v>169073346</v>
      </c>
      <c r="D18" s="67">
        <v>185456001</v>
      </c>
      <c r="E18" s="68">
        <f t="shared" si="0"/>
        <v>16382655</v>
      </c>
      <c r="F18" s="66">
        <f>SUM(F13:F17)</f>
        <v>178203300</v>
      </c>
      <c r="G18" s="67">
        <v>193042000</v>
      </c>
      <c r="H18" s="68">
        <f t="shared" si="1"/>
        <v>14838700</v>
      </c>
      <c r="I18" s="68">
        <v>206367612</v>
      </c>
      <c r="J18" s="43">
        <f t="shared" si="2"/>
        <v>9.689673379977942</v>
      </c>
      <c r="K18" s="36">
        <f t="shared" si="3"/>
        <v>8.326837942956162</v>
      </c>
      <c r="L18" s="89">
        <v>185456001</v>
      </c>
      <c r="M18" s="87">
        <v>193042000</v>
      </c>
      <c r="N18" s="37">
        <f t="shared" si="4"/>
        <v>8.833715227149753</v>
      </c>
      <c r="O18" s="36">
        <f t="shared" si="5"/>
        <v>7.686772826638763</v>
      </c>
      <c r="P18" s="6"/>
      <c r="Q18" s="38"/>
    </row>
    <row r="19" spans="1:17" ht="16.5">
      <c r="A19" s="44"/>
      <c r="B19" s="45" t="s">
        <v>25</v>
      </c>
      <c r="C19" s="72">
        <f>C11-C18</f>
        <v>-4667243</v>
      </c>
      <c r="D19" s="73">
        <v>348999</v>
      </c>
      <c r="E19" s="74">
        <f t="shared" si="0"/>
        <v>5016242</v>
      </c>
      <c r="F19" s="75">
        <f>F11-F18</f>
        <v>-5485070</v>
      </c>
      <c r="G19" s="76">
        <v>276366</v>
      </c>
      <c r="H19" s="77">
        <f t="shared" si="1"/>
        <v>5761436</v>
      </c>
      <c r="I19" s="77">
        <v>895071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1400000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6244950</v>
      </c>
      <c r="D23" s="64">
        <v>1400000</v>
      </c>
      <c r="E23" s="65">
        <f t="shared" si="0"/>
        <v>-4844950</v>
      </c>
      <c r="F23" s="63">
        <v>6582178</v>
      </c>
      <c r="G23" s="64">
        <v>0</v>
      </c>
      <c r="H23" s="65">
        <f t="shared" si="1"/>
        <v>-6582178</v>
      </c>
      <c r="I23" s="65">
        <v>0</v>
      </c>
      <c r="J23" s="30">
        <f t="shared" si="2"/>
        <v>-77.58188616402053</v>
      </c>
      <c r="K23" s="31">
        <f t="shared" si="3"/>
        <v>-100</v>
      </c>
      <c r="L23" s="84">
        <v>1400000</v>
      </c>
      <c r="M23" s="85"/>
      <c r="N23" s="32">
        <f t="shared" si="4"/>
        <v>-346.0678571428571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41985036</v>
      </c>
      <c r="D24" s="64">
        <v>0</v>
      </c>
      <c r="E24" s="65">
        <f t="shared" si="0"/>
        <v>-41985036</v>
      </c>
      <c r="F24" s="63">
        <v>44252229</v>
      </c>
      <c r="G24" s="64">
        <v>0</v>
      </c>
      <c r="H24" s="65">
        <f t="shared" si="1"/>
        <v>-44252229</v>
      </c>
      <c r="I24" s="65">
        <v>0</v>
      </c>
      <c r="J24" s="30">
        <f t="shared" si="2"/>
        <v>-100</v>
      </c>
      <c r="K24" s="31">
        <f t="shared" si="3"/>
        <v>-100</v>
      </c>
      <c r="L24" s="84">
        <v>1400000</v>
      </c>
      <c r="M24" s="85"/>
      <c r="N24" s="32">
        <f t="shared" si="4"/>
        <v>-2998.931142857143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1400000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48229986</v>
      </c>
      <c r="D26" s="67">
        <v>1400000</v>
      </c>
      <c r="E26" s="68">
        <f t="shared" si="0"/>
        <v>-46829986</v>
      </c>
      <c r="F26" s="66">
        <f>SUM(F22:F24)</f>
        <v>50834407</v>
      </c>
      <c r="G26" s="67">
        <v>0</v>
      </c>
      <c r="H26" s="68">
        <f t="shared" si="1"/>
        <v>-50834407</v>
      </c>
      <c r="I26" s="68">
        <v>0</v>
      </c>
      <c r="J26" s="43">
        <f t="shared" si="2"/>
        <v>-97.09724153766082</v>
      </c>
      <c r="K26" s="36">
        <f t="shared" si="3"/>
        <v>-100</v>
      </c>
      <c r="L26" s="89">
        <v>1400000</v>
      </c>
      <c r="M26" s="87"/>
      <c r="N26" s="37">
        <f t="shared" si="4"/>
        <v>-3344.999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200000</v>
      </c>
      <c r="E28" s="65">
        <f t="shared" si="0"/>
        <v>200000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10043750</v>
      </c>
      <c r="M28" s="85">
        <v>4722569</v>
      </c>
      <c r="N28" s="32">
        <f t="shared" si="4"/>
        <v>1.9912881144990666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26912836</v>
      </c>
      <c r="D29" s="64">
        <v>200000</v>
      </c>
      <c r="E29" s="65">
        <f t="shared" si="0"/>
        <v>-26712836</v>
      </c>
      <c r="F29" s="63">
        <v>28366130</v>
      </c>
      <c r="G29" s="64">
        <v>0</v>
      </c>
      <c r="H29" s="65">
        <f t="shared" si="1"/>
        <v>-28366130</v>
      </c>
      <c r="I29" s="65">
        <v>0</v>
      </c>
      <c r="J29" s="30">
        <f t="shared" si="2"/>
        <v>-99.2568601837428</v>
      </c>
      <c r="K29" s="31">
        <f t="shared" si="3"/>
        <v>-100</v>
      </c>
      <c r="L29" s="84">
        <v>10043750</v>
      </c>
      <c r="M29" s="85">
        <v>4722569</v>
      </c>
      <c r="N29" s="32">
        <f t="shared" si="4"/>
        <v>-265.96476415681394</v>
      </c>
      <c r="O29" s="31">
        <f t="shared" si="5"/>
        <v>-600.6504087076335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10043750</v>
      </c>
      <c r="M30" s="85">
        <v>4722569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6640200</v>
      </c>
      <c r="D31" s="64">
        <v>0</v>
      </c>
      <c r="E31" s="65">
        <f t="shared" si="0"/>
        <v>-6640200</v>
      </c>
      <c r="F31" s="63">
        <v>6998771</v>
      </c>
      <c r="G31" s="64">
        <v>0</v>
      </c>
      <c r="H31" s="65">
        <f t="shared" si="1"/>
        <v>-6998771</v>
      </c>
      <c r="I31" s="65">
        <v>0</v>
      </c>
      <c r="J31" s="30">
        <f t="shared" si="2"/>
        <v>-100</v>
      </c>
      <c r="K31" s="31">
        <f t="shared" si="3"/>
        <v>-100</v>
      </c>
      <c r="L31" s="84">
        <v>10043750</v>
      </c>
      <c r="M31" s="85">
        <v>4722569</v>
      </c>
      <c r="N31" s="32">
        <f t="shared" si="4"/>
        <v>-66.1127566894835</v>
      </c>
      <c r="O31" s="31">
        <f t="shared" si="5"/>
        <v>-148.19838524328603</v>
      </c>
      <c r="P31" s="6"/>
      <c r="Q31" s="33"/>
    </row>
    <row r="32" spans="1:17" ht="12.75">
      <c r="A32" s="7"/>
      <c r="B32" s="29" t="s">
        <v>36</v>
      </c>
      <c r="C32" s="63">
        <v>425209115</v>
      </c>
      <c r="D32" s="64">
        <v>9643750</v>
      </c>
      <c r="E32" s="65">
        <f t="shared" si="0"/>
        <v>-415565365</v>
      </c>
      <c r="F32" s="63">
        <v>448170411</v>
      </c>
      <c r="G32" s="64">
        <v>4722569</v>
      </c>
      <c r="H32" s="65">
        <f t="shared" si="1"/>
        <v>-443447842</v>
      </c>
      <c r="I32" s="65">
        <v>4279079</v>
      </c>
      <c r="J32" s="30">
        <f t="shared" si="2"/>
        <v>-97.7319982898297</v>
      </c>
      <c r="K32" s="31">
        <f t="shared" si="3"/>
        <v>-98.94625595887454</v>
      </c>
      <c r="L32" s="84">
        <v>10043750</v>
      </c>
      <c r="M32" s="85">
        <v>4722569</v>
      </c>
      <c r="N32" s="32">
        <f t="shared" si="4"/>
        <v>-4137.551860609832</v>
      </c>
      <c r="O32" s="31">
        <f t="shared" si="5"/>
        <v>-9389.970628274568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458762151</v>
      </c>
      <c r="D33" s="82">
        <v>10043750</v>
      </c>
      <c r="E33" s="83">
        <f t="shared" si="0"/>
        <v>-448718401</v>
      </c>
      <c r="F33" s="81">
        <f>SUM(F28:F32)</f>
        <v>483535312</v>
      </c>
      <c r="G33" s="82">
        <v>4722569</v>
      </c>
      <c r="H33" s="83">
        <f t="shared" si="1"/>
        <v>-478812743</v>
      </c>
      <c r="I33" s="83">
        <v>4279079</v>
      </c>
      <c r="J33" s="58">
        <f t="shared" si="2"/>
        <v>-97.81068469181538</v>
      </c>
      <c r="K33" s="59">
        <f t="shared" si="3"/>
        <v>-99.02332489834785</v>
      </c>
      <c r="L33" s="96">
        <v>10043750</v>
      </c>
      <c r="M33" s="97">
        <v>4722569</v>
      </c>
      <c r="N33" s="60">
        <f t="shared" si="4"/>
        <v>-4467.63809334163</v>
      </c>
      <c r="O33" s="59">
        <f t="shared" si="5"/>
        <v>-10138.819422225488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732425911</v>
      </c>
      <c r="M8" s="85">
        <v>780682099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98020611</v>
      </c>
      <c r="D9" s="64">
        <v>103119276</v>
      </c>
      <c r="E9" s="65">
        <f>($D9-$C9)</f>
        <v>5098665</v>
      </c>
      <c r="F9" s="63">
        <v>103901845</v>
      </c>
      <c r="G9" s="64">
        <v>112830627</v>
      </c>
      <c r="H9" s="65">
        <f>($G9-$F9)</f>
        <v>8928782</v>
      </c>
      <c r="I9" s="65">
        <v>123829500</v>
      </c>
      <c r="J9" s="30">
        <f>IF($C9=0,0,($E9/$C9)*100)</f>
        <v>5.201625401008774</v>
      </c>
      <c r="K9" s="31">
        <f>IF($F9=0,0,($H9/$F9)*100)</f>
        <v>8.593477815528685</v>
      </c>
      <c r="L9" s="84">
        <v>732425911</v>
      </c>
      <c r="M9" s="85">
        <v>780682099</v>
      </c>
      <c r="N9" s="32">
        <f>IF($L9=0,0,($E9/$L9)*100)</f>
        <v>0.6961338919643982</v>
      </c>
      <c r="O9" s="31">
        <f>IF($M9=0,0,($H9/$M9)*100)</f>
        <v>1.1437154779694776</v>
      </c>
      <c r="P9" s="6"/>
      <c r="Q9" s="33"/>
    </row>
    <row r="10" spans="1:17" ht="12.75">
      <c r="A10" s="3"/>
      <c r="B10" s="29" t="s">
        <v>17</v>
      </c>
      <c r="C10" s="63">
        <v>643578635</v>
      </c>
      <c r="D10" s="64">
        <v>629306635</v>
      </c>
      <c r="E10" s="65">
        <f aca="true" t="shared" si="0" ref="E10:E33">($D10-$C10)</f>
        <v>-14272000</v>
      </c>
      <c r="F10" s="63">
        <v>700627425</v>
      </c>
      <c r="G10" s="64">
        <v>667851472</v>
      </c>
      <c r="H10" s="65">
        <f aca="true" t="shared" si="1" ref="H10:H33">($G10-$F10)</f>
        <v>-32775953</v>
      </c>
      <c r="I10" s="65">
        <v>721971680</v>
      </c>
      <c r="J10" s="30">
        <f aca="true" t="shared" si="2" ref="J10:J33">IF($C10=0,0,($E10/$C10)*100)</f>
        <v>-2.2176000295597134</v>
      </c>
      <c r="K10" s="31">
        <f aca="true" t="shared" si="3" ref="K10:K33">IF($F10=0,0,($H10/$F10)*100)</f>
        <v>-4.678085931335046</v>
      </c>
      <c r="L10" s="84">
        <v>732425911</v>
      </c>
      <c r="M10" s="85">
        <v>780682099</v>
      </c>
      <c r="N10" s="32">
        <f aca="true" t="shared" si="4" ref="N10:N33">IF($L10=0,0,($E10/$L10)*100)</f>
        <v>-1.9485929956402102</v>
      </c>
      <c r="O10" s="31">
        <f aca="true" t="shared" si="5" ref="O10:O33">IF($M10=0,0,($H10/$M10)*100)</f>
        <v>-4.1983738376970265</v>
      </c>
      <c r="P10" s="6"/>
      <c r="Q10" s="33"/>
    </row>
    <row r="11" spans="1:17" ht="16.5">
      <c r="A11" s="7"/>
      <c r="B11" s="34" t="s">
        <v>18</v>
      </c>
      <c r="C11" s="66">
        <f>SUM(C8:C10)</f>
        <v>741599246</v>
      </c>
      <c r="D11" s="67">
        <v>732425911</v>
      </c>
      <c r="E11" s="68">
        <f t="shared" si="0"/>
        <v>-9173335</v>
      </c>
      <c r="F11" s="66">
        <f>SUM(F8:F10)</f>
        <v>804529270</v>
      </c>
      <c r="G11" s="67">
        <v>780682099</v>
      </c>
      <c r="H11" s="68">
        <f t="shared" si="1"/>
        <v>-23847171</v>
      </c>
      <c r="I11" s="68">
        <v>845801180</v>
      </c>
      <c r="J11" s="35">
        <f t="shared" si="2"/>
        <v>-1.236966602849</v>
      </c>
      <c r="K11" s="36">
        <f t="shared" si="3"/>
        <v>-2.96411477981404</v>
      </c>
      <c r="L11" s="86">
        <v>732425911</v>
      </c>
      <c r="M11" s="87">
        <v>780682099</v>
      </c>
      <c r="N11" s="37">
        <f t="shared" si="4"/>
        <v>-1.252459103675812</v>
      </c>
      <c r="O11" s="36">
        <f t="shared" si="5"/>
        <v>-3.054658359727549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247067781</v>
      </c>
      <c r="D13" s="64">
        <v>280420765</v>
      </c>
      <c r="E13" s="65">
        <f t="shared" si="0"/>
        <v>33352984</v>
      </c>
      <c r="F13" s="63">
        <v>261253840</v>
      </c>
      <c r="G13" s="64">
        <v>291890178</v>
      </c>
      <c r="H13" s="65">
        <f t="shared" si="1"/>
        <v>30636338</v>
      </c>
      <c r="I13" s="65">
        <v>309447044</v>
      </c>
      <c r="J13" s="30">
        <f t="shared" si="2"/>
        <v>13.499527888664689</v>
      </c>
      <c r="K13" s="31">
        <f t="shared" si="3"/>
        <v>11.726655577579262</v>
      </c>
      <c r="L13" s="84">
        <v>793797372</v>
      </c>
      <c r="M13" s="85">
        <v>868401848</v>
      </c>
      <c r="N13" s="32">
        <f t="shared" si="4"/>
        <v>4.201699977409349</v>
      </c>
      <c r="O13" s="31">
        <f t="shared" si="5"/>
        <v>3.527898756843732</v>
      </c>
      <c r="P13" s="6"/>
      <c r="Q13" s="33"/>
    </row>
    <row r="14" spans="1:17" ht="12.75">
      <c r="A14" s="3"/>
      <c r="B14" s="29" t="s">
        <v>21</v>
      </c>
      <c r="C14" s="63">
        <v>8022776</v>
      </c>
      <c r="D14" s="64">
        <v>7816979</v>
      </c>
      <c r="E14" s="65">
        <f t="shared" si="0"/>
        <v>-205797</v>
      </c>
      <c r="F14" s="63">
        <v>8456006</v>
      </c>
      <c r="G14" s="64">
        <v>8285997</v>
      </c>
      <c r="H14" s="65">
        <f t="shared" si="1"/>
        <v>-170009</v>
      </c>
      <c r="I14" s="65">
        <v>8783156</v>
      </c>
      <c r="J14" s="30">
        <f t="shared" si="2"/>
        <v>-2.5651594909293243</v>
      </c>
      <c r="K14" s="31">
        <f t="shared" si="3"/>
        <v>-2.010511818463705</v>
      </c>
      <c r="L14" s="84">
        <v>793797372</v>
      </c>
      <c r="M14" s="85">
        <v>868401848</v>
      </c>
      <c r="N14" s="32">
        <f t="shared" si="4"/>
        <v>-0.025925633827873138</v>
      </c>
      <c r="O14" s="31">
        <f t="shared" si="5"/>
        <v>-0.01957722687849462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793797372</v>
      </c>
      <c r="M15" s="85">
        <v>868401848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36237545</v>
      </c>
      <c r="D16" s="64">
        <v>71810790</v>
      </c>
      <c r="E16" s="65">
        <f t="shared" si="0"/>
        <v>35573245</v>
      </c>
      <c r="F16" s="63">
        <v>38194373</v>
      </c>
      <c r="G16" s="64">
        <v>87362632</v>
      </c>
      <c r="H16" s="65">
        <f t="shared" si="1"/>
        <v>49168259</v>
      </c>
      <c r="I16" s="65">
        <v>104325486</v>
      </c>
      <c r="J16" s="30">
        <f t="shared" si="2"/>
        <v>98.16681841995643</v>
      </c>
      <c r="K16" s="31">
        <f t="shared" si="3"/>
        <v>128.73168254391817</v>
      </c>
      <c r="L16" s="84">
        <v>793797372</v>
      </c>
      <c r="M16" s="85">
        <v>868401848</v>
      </c>
      <c r="N16" s="32">
        <f t="shared" si="4"/>
        <v>4.481401205747504</v>
      </c>
      <c r="O16" s="31">
        <f t="shared" si="5"/>
        <v>5.661924731417661</v>
      </c>
      <c r="P16" s="6"/>
      <c r="Q16" s="33"/>
    </row>
    <row r="17" spans="1:17" ht="12.75">
      <c r="A17" s="3"/>
      <c r="B17" s="29" t="s">
        <v>23</v>
      </c>
      <c r="C17" s="63">
        <v>549954759</v>
      </c>
      <c r="D17" s="64">
        <v>433748838</v>
      </c>
      <c r="E17" s="65">
        <f t="shared" si="0"/>
        <v>-116205921</v>
      </c>
      <c r="F17" s="63">
        <v>608136440</v>
      </c>
      <c r="G17" s="64">
        <v>480863041</v>
      </c>
      <c r="H17" s="65">
        <f t="shared" si="1"/>
        <v>-127273399</v>
      </c>
      <c r="I17" s="65">
        <v>516263861</v>
      </c>
      <c r="J17" s="42">
        <f t="shared" si="2"/>
        <v>-21.13008735687657</v>
      </c>
      <c r="K17" s="31">
        <f t="shared" si="3"/>
        <v>-20.92842833098441</v>
      </c>
      <c r="L17" s="88">
        <v>793797372</v>
      </c>
      <c r="M17" s="85">
        <v>868401848</v>
      </c>
      <c r="N17" s="32">
        <f t="shared" si="4"/>
        <v>-14.639242343069888</v>
      </c>
      <c r="O17" s="31">
        <f t="shared" si="5"/>
        <v>-14.656048843415173</v>
      </c>
      <c r="P17" s="6"/>
      <c r="Q17" s="33"/>
    </row>
    <row r="18" spans="1:17" ht="16.5">
      <c r="A18" s="3"/>
      <c r="B18" s="34" t="s">
        <v>24</v>
      </c>
      <c r="C18" s="66">
        <f>SUM(C13:C17)</f>
        <v>841282861</v>
      </c>
      <c r="D18" s="67">
        <v>793797372</v>
      </c>
      <c r="E18" s="68">
        <f t="shared" si="0"/>
        <v>-47485489</v>
      </c>
      <c r="F18" s="66">
        <f>SUM(F13:F17)</f>
        <v>916040659</v>
      </c>
      <c r="G18" s="67">
        <v>868401848</v>
      </c>
      <c r="H18" s="68">
        <f t="shared" si="1"/>
        <v>-47638811</v>
      </c>
      <c r="I18" s="68">
        <v>938819547</v>
      </c>
      <c r="J18" s="43">
        <f t="shared" si="2"/>
        <v>-5.6444141680903686</v>
      </c>
      <c r="K18" s="36">
        <f t="shared" si="3"/>
        <v>-5.200512720909694</v>
      </c>
      <c r="L18" s="89">
        <v>793797372</v>
      </c>
      <c r="M18" s="87">
        <v>868401848</v>
      </c>
      <c r="N18" s="37">
        <f t="shared" si="4"/>
        <v>-5.98206679374091</v>
      </c>
      <c r="O18" s="36">
        <f t="shared" si="5"/>
        <v>-5.485802582032276</v>
      </c>
      <c r="P18" s="6"/>
      <c r="Q18" s="38"/>
    </row>
    <row r="19" spans="1:17" ht="16.5">
      <c r="A19" s="44"/>
      <c r="B19" s="45" t="s">
        <v>25</v>
      </c>
      <c r="C19" s="72">
        <f>C11-C18</f>
        <v>-99683615</v>
      </c>
      <c r="D19" s="73">
        <v>-61371461</v>
      </c>
      <c r="E19" s="74">
        <f t="shared" si="0"/>
        <v>38312154</v>
      </c>
      <c r="F19" s="75">
        <f>F11-F18</f>
        <v>-111511389</v>
      </c>
      <c r="G19" s="76">
        <v>-87719749</v>
      </c>
      <c r="H19" s="77">
        <f t="shared" si="1"/>
        <v>23791640</v>
      </c>
      <c r="I19" s="77">
        <v>-93018367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296130376</v>
      </c>
      <c r="M22" s="85">
        <v>334727590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12330000</v>
      </c>
      <c r="D23" s="64">
        <v>49149054</v>
      </c>
      <c r="E23" s="65">
        <f t="shared" si="0"/>
        <v>36819054</v>
      </c>
      <c r="F23" s="63">
        <v>4150000</v>
      </c>
      <c r="G23" s="64">
        <v>42727590</v>
      </c>
      <c r="H23" s="65">
        <f t="shared" si="1"/>
        <v>38577590</v>
      </c>
      <c r="I23" s="65">
        <v>1650000</v>
      </c>
      <c r="J23" s="30">
        <f t="shared" si="2"/>
        <v>298.6135766423358</v>
      </c>
      <c r="K23" s="31">
        <f t="shared" si="3"/>
        <v>929.5804819277109</v>
      </c>
      <c r="L23" s="84">
        <v>296130376</v>
      </c>
      <c r="M23" s="85">
        <v>334727590</v>
      </c>
      <c r="N23" s="32">
        <f t="shared" si="4"/>
        <v>12.433393188951342</v>
      </c>
      <c r="O23" s="31">
        <f t="shared" si="5"/>
        <v>11.52507028177749</v>
      </c>
      <c r="P23" s="6"/>
      <c r="Q23" s="33"/>
    </row>
    <row r="24" spans="1:17" ht="12.75">
      <c r="A24" s="7"/>
      <c r="B24" s="29" t="s">
        <v>29</v>
      </c>
      <c r="C24" s="63">
        <v>345115000</v>
      </c>
      <c r="D24" s="64">
        <v>246981322</v>
      </c>
      <c r="E24" s="65">
        <f t="shared" si="0"/>
        <v>-98133678</v>
      </c>
      <c r="F24" s="63">
        <v>364316000</v>
      </c>
      <c r="G24" s="64">
        <v>292000000</v>
      </c>
      <c r="H24" s="65">
        <f t="shared" si="1"/>
        <v>-72316000</v>
      </c>
      <c r="I24" s="65">
        <v>323706000</v>
      </c>
      <c r="J24" s="30">
        <f t="shared" si="2"/>
        <v>-28.435065992495257</v>
      </c>
      <c r="K24" s="31">
        <f t="shared" si="3"/>
        <v>-19.849800722449743</v>
      </c>
      <c r="L24" s="84">
        <v>296130376</v>
      </c>
      <c r="M24" s="85">
        <v>334727590</v>
      </c>
      <c r="N24" s="32">
        <f t="shared" si="4"/>
        <v>-33.138673352442574</v>
      </c>
      <c r="O24" s="31">
        <f t="shared" si="5"/>
        <v>-21.604433623173996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296130376</v>
      </c>
      <c r="M25" s="85">
        <v>334727590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357445000</v>
      </c>
      <c r="D26" s="67">
        <v>296130376</v>
      </c>
      <c r="E26" s="68">
        <f t="shared" si="0"/>
        <v>-61314624</v>
      </c>
      <c r="F26" s="66">
        <f>SUM(F22:F24)</f>
        <v>368466000</v>
      </c>
      <c r="G26" s="67">
        <v>334727590</v>
      </c>
      <c r="H26" s="68">
        <f t="shared" si="1"/>
        <v>-33738410</v>
      </c>
      <c r="I26" s="68">
        <v>325356000</v>
      </c>
      <c r="J26" s="43">
        <f t="shared" si="2"/>
        <v>-17.153582788960538</v>
      </c>
      <c r="K26" s="36">
        <f t="shared" si="3"/>
        <v>-9.156451341507765</v>
      </c>
      <c r="L26" s="89">
        <v>296130376</v>
      </c>
      <c r="M26" s="87">
        <v>334727590</v>
      </c>
      <c r="N26" s="37">
        <f t="shared" si="4"/>
        <v>-20.70528016349123</v>
      </c>
      <c r="O26" s="36">
        <f t="shared" si="5"/>
        <v>-10.079363341396506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315155000</v>
      </c>
      <c r="D28" s="64">
        <v>232927713</v>
      </c>
      <c r="E28" s="65">
        <f t="shared" si="0"/>
        <v>-82227287</v>
      </c>
      <c r="F28" s="63">
        <v>320716000</v>
      </c>
      <c r="G28" s="64">
        <v>265511240</v>
      </c>
      <c r="H28" s="65">
        <f t="shared" si="1"/>
        <v>-55204760</v>
      </c>
      <c r="I28" s="65">
        <v>293706000</v>
      </c>
      <c r="J28" s="30">
        <f t="shared" si="2"/>
        <v>-26.091062175754786</v>
      </c>
      <c r="K28" s="31">
        <f t="shared" si="3"/>
        <v>-17.21297347185672</v>
      </c>
      <c r="L28" s="84">
        <v>296130376</v>
      </c>
      <c r="M28" s="85">
        <v>334727590</v>
      </c>
      <c r="N28" s="32">
        <f t="shared" si="4"/>
        <v>-27.767258499681912</v>
      </c>
      <c r="O28" s="31">
        <f t="shared" si="5"/>
        <v>-16.49244390042661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296130376</v>
      </c>
      <c r="M29" s="85">
        <v>334727590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296130376</v>
      </c>
      <c r="M30" s="85">
        <v>334727590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296130376</v>
      </c>
      <c r="M31" s="85">
        <v>334727590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42290000</v>
      </c>
      <c r="D32" s="64">
        <v>63202663</v>
      </c>
      <c r="E32" s="65">
        <f t="shared" si="0"/>
        <v>20912663</v>
      </c>
      <c r="F32" s="63">
        <v>47750000</v>
      </c>
      <c r="G32" s="64">
        <v>69216350</v>
      </c>
      <c r="H32" s="65">
        <f t="shared" si="1"/>
        <v>21466350</v>
      </c>
      <c r="I32" s="65">
        <v>31650000</v>
      </c>
      <c r="J32" s="30">
        <f t="shared" si="2"/>
        <v>49.45061007330338</v>
      </c>
      <c r="K32" s="31">
        <f t="shared" si="3"/>
        <v>44.95570680628273</v>
      </c>
      <c r="L32" s="84">
        <v>296130376</v>
      </c>
      <c r="M32" s="85">
        <v>334727590</v>
      </c>
      <c r="N32" s="32">
        <f t="shared" si="4"/>
        <v>7.061978336190679</v>
      </c>
      <c r="O32" s="31">
        <f t="shared" si="5"/>
        <v>6.413080559030106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357445000</v>
      </c>
      <c r="D33" s="82">
        <v>296130376</v>
      </c>
      <c r="E33" s="83">
        <f t="shared" si="0"/>
        <v>-61314624</v>
      </c>
      <c r="F33" s="81">
        <f>SUM(F28:F32)</f>
        <v>368466000</v>
      </c>
      <c r="G33" s="82">
        <v>334727590</v>
      </c>
      <c r="H33" s="83">
        <f t="shared" si="1"/>
        <v>-33738410</v>
      </c>
      <c r="I33" s="83">
        <v>325356000</v>
      </c>
      <c r="J33" s="58">
        <f t="shared" si="2"/>
        <v>-17.153582788960538</v>
      </c>
      <c r="K33" s="59">
        <f t="shared" si="3"/>
        <v>-9.156451341507765</v>
      </c>
      <c r="L33" s="96">
        <v>296130376</v>
      </c>
      <c r="M33" s="97">
        <v>334727590</v>
      </c>
      <c r="N33" s="60">
        <f t="shared" si="4"/>
        <v>-20.70528016349123</v>
      </c>
      <c r="O33" s="59">
        <f t="shared" si="5"/>
        <v>-10.079363341396506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52182215</v>
      </c>
      <c r="D8" s="64">
        <v>52479263</v>
      </c>
      <c r="E8" s="65">
        <f>($D8-$C8)</f>
        <v>297048</v>
      </c>
      <c r="F8" s="63">
        <v>55000053</v>
      </c>
      <c r="G8" s="64">
        <v>54893310</v>
      </c>
      <c r="H8" s="65">
        <f>($G8-$F8)</f>
        <v>-106743</v>
      </c>
      <c r="I8" s="65">
        <v>57418402</v>
      </c>
      <c r="J8" s="30">
        <f>IF($C8=0,0,($E8/$C8)*100)</f>
        <v>0.5692514202396354</v>
      </c>
      <c r="K8" s="31">
        <f>IF($F8=0,0,($H8/$F8)*100)</f>
        <v>-0.19407799479756865</v>
      </c>
      <c r="L8" s="84">
        <v>312062481</v>
      </c>
      <c r="M8" s="85">
        <v>339664564</v>
      </c>
      <c r="N8" s="32">
        <f>IF($L8=0,0,($E8/$L8)*100)</f>
        <v>0.0951886298692857</v>
      </c>
      <c r="O8" s="31">
        <f>IF($M8=0,0,($H8/$M8)*100)</f>
        <v>-0.031426004156265175</v>
      </c>
      <c r="P8" s="6"/>
      <c r="Q8" s="33"/>
    </row>
    <row r="9" spans="1:17" ht="12.75">
      <c r="A9" s="3"/>
      <c r="B9" s="29" t="s">
        <v>16</v>
      </c>
      <c r="C9" s="63">
        <v>41790608</v>
      </c>
      <c r="D9" s="64">
        <v>43802597</v>
      </c>
      <c r="E9" s="65">
        <f>($D9-$C9)</f>
        <v>2011989</v>
      </c>
      <c r="F9" s="63">
        <v>44047300</v>
      </c>
      <c r="G9" s="64">
        <v>55677441</v>
      </c>
      <c r="H9" s="65">
        <f>($G9-$F9)</f>
        <v>11630141</v>
      </c>
      <c r="I9" s="65">
        <v>59192602</v>
      </c>
      <c r="J9" s="30">
        <f>IF($C9=0,0,($E9/$C9)*100)</f>
        <v>4.814452567907123</v>
      </c>
      <c r="K9" s="31">
        <f>IF($F9=0,0,($H9/$F9)*100)</f>
        <v>26.403754600168455</v>
      </c>
      <c r="L9" s="84">
        <v>312062481</v>
      </c>
      <c r="M9" s="85">
        <v>339664564</v>
      </c>
      <c r="N9" s="32">
        <f>IF($L9=0,0,($E9/$L9)*100)</f>
        <v>0.6447391540157626</v>
      </c>
      <c r="O9" s="31">
        <f>IF($M9=0,0,($H9/$M9)*100)</f>
        <v>3.424007751364962</v>
      </c>
      <c r="P9" s="6"/>
      <c r="Q9" s="33"/>
    </row>
    <row r="10" spans="1:17" ht="12.75">
      <c r="A10" s="3"/>
      <c r="B10" s="29" t="s">
        <v>17</v>
      </c>
      <c r="C10" s="63">
        <v>222023594</v>
      </c>
      <c r="D10" s="64">
        <v>215780621</v>
      </c>
      <c r="E10" s="65">
        <f aca="true" t="shared" si="0" ref="E10:E33">($D10-$C10)</f>
        <v>-6242973</v>
      </c>
      <c r="F10" s="63">
        <v>234012862</v>
      </c>
      <c r="G10" s="64">
        <v>229093813</v>
      </c>
      <c r="H10" s="65">
        <f aca="true" t="shared" si="1" ref="H10:H33">($G10-$F10)</f>
        <v>-4919049</v>
      </c>
      <c r="I10" s="65">
        <v>244419107</v>
      </c>
      <c r="J10" s="30">
        <f aca="true" t="shared" si="2" ref="J10:J33">IF($C10=0,0,($E10/$C10)*100)</f>
        <v>-2.8118511584854353</v>
      </c>
      <c r="K10" s="31">
        <f aca="true" t="shared" si="3" ref="K10:K33">IF($F10=0,0,($H10/$F10)*100)</f>
        <v>-2.1020421518540293</v>
      </c>
      <c r="L10" s="84">
        <v>312062481</v>
      </c>
      <c r="M10" s="85">
        <v>339664564</v>
      </c>
      <c r="N10" s="32">
        <f aca="true" t="shared" si="4" ref="N10:N33">IF($L10=0,0,($E10/$L10)*100)</f>
        <v>-2.0005522547902834</v>
      </c>
      <c r="O10" s="31">
        <f aca="true" t="shared" si="5" ref="O10:O33">IF($M10=0,0,($H10/$M10)*100)</f>
        <v>-1.4482078854713853</v>
      </c>
      <c r="P10" s="6"/>
      <c r="Q10" s="33"/>
    </row>
    <row r="11" spans="1:17" ht="16.5">
      <c r="A11" s="7"/>
      <c r="B11" s="34" t="s">
        <v>18</v>
      </c>
      <c r="C11" s="66">
        <f>SUM(C8:C10)</f>
        <v>315996417</v>
      </c>
      <c r="D11" s="67">
        <v>312062481</v>
      </c>
      <c r="E11" s="68">
        <f t="shared" si="0"/>
        <v>-3933936</v>
      </c>
      <c r="F11" s="66">
        <f>SUM(F8:F10)</f>
        <v>333060215</v>
      </c>
      <c r="G11" s="67">
        <v>339664564</v>
      </c>
      <c r="H11" s="68">
        <f t="shared" si="1"/>
        <v>6604349</v>
      </c>
      <c r="I11" s="68">
        <v>361030111</v>
      </c>
      <c r="J11" s="35">
        <f t="shared" si="2"/>
        <v>-1.2449305714754353</v>
      </c>
      <c r="K11" s="36">
        <f t="shared" si="3"/>
        <v>1.9829294231374948</v>
      </c>
      <c r="L11" s="86">
        <v>312062481</v>
      </c>
      <c r="M11" s="87">
        <v>339664564</v>
      </c>
      <c r="N11" s="37">
        <f t="shared" si="4"/>
        <v>-1.2606244709052352</v>
      </c>
      <c r="O11" s="36">
        <f t="shared" si="5"/>
        <v>1.944373861737311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101893775</v>
      </c>
      <c r="D13" s="64">
        <v>110037011</v>
      </c>
      <c r="E13" s="65">
        <f t="shared" si="0"/>
        <v>8143236</v>
      </c>
      <c r="F13" s="63">
        <v>107396042</v>
      </c>
      <c r="G13" s="64">
        <v>114988683</v>
      </c>
      <c r="H13" s="65">
        <f t="shared" si="1"/>
        <v>7592641</v>
      </c>
      <c r="I13" s="65">
        <v>119705366</v>
      </c>
      <c r="J13" s="30">
        <f t="shared" si="2"/>
        <v>7.991887630034318</v>
      </c>
      <c r="K13" s="31">
        <f t="shared" si="3"/>
        <v>7.0697586788161155</v>
      </c>
      <c r="L13" s="84">
        <v>309016336</v>
      </c>
      <c r="M13" s="85">
        <v>324985826</v>
      </c>
      <c r="N13" s="32">
        <f t="shared" si="4"/>
        <v>2.635212139723254</v>
      </c>
      <c r="O13" s="31">
        <f t="shared" si="5"/>
        <v>2.336299122165408</v>
      </c>
      <c r="P13" s="6"/>
      <c r="Q13" s="33"/>
    </row>
    <row r="14" spans="1:17" ht="12.75">
      <c r="A14" s="3"/>
      <c r="B14" s="29" t="s">
        <v>21</v>
      </c>
      <c r="C14" s="63">
        <v>20965213</v>
      </c>
      <c r="D14" s="64">
        <v>32708230</v>
      </c>
      <c r="E14" s="65">
        <f t="shared" si="0"/>
        <v>11743017</v>
      </c>
      <c r="F14" s="63">
        <v>22097335</v>
      </c>
      <c r="G14" s="64">
        <v>34016560</v>
      </c>
      <c r="H14" s="65">
        <f t="shared" si="1"/>
        <v>11919225</v>
      </c>
      <c r="I14" s="65">
        <v>35786598</v>
      </c>
      <c r="J14" s="30">
        <f t="shared" si="2"/>
        <v>56.011913639990205</v>
      </c>
      <c r="K14" s="31">
        <f t="shared" si="3"/>
        <v>53.93964928349957</v>
      </c>
      <c r="L14" s="84">
        <v>309016336</v>
      </c>
      <c r="M14" s="85">
        <v>324985826</v>
      </c>
      <c r="N14" s="32">
        <f t="shared" si="4"/>
        <v>3.800128223641872</v>
      </c>
      <c r="O14" s="31">
        <f t="shared" si="5"/>
        <v>3.667613799255356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309016336</v>
      </c>
      <c r="M15" s="85">
        <v>324985826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27252650</v>
      </c>
      <c r="D16" s="64">
        <v>29200773</v>
      </c>
      <c r="E16" s="65">
        <f t="shared" si="0"/>
        <v>1948123</v>
      </c>
      <c r="F16" s="63">
        <v>28724294</v>
      </c>
      <c r="G16" s="64">
        <v>29208558</v>
      </c>
      <c r="H16" s="65">
        <f t="shared" si="1"/>
        <v>484264</v>
      </c>
      <c r="I16" s="65">
        <v>30522943</v>
      </c>
      <c r="J16" s="30">
        <f t="shared" si="2"/>
        <v>7.148380065791766</v>
      </c>
      <c r="K16" s="31">
        <f t="shared" si="3"/>
        <v>1.6859039250886374</v>
      </c>
      <c r="L16" s="84">
        <v>309016336</v>
      </c>
      <c r="M16" s="85">
        <v>324985826</v>
      </c>
      <c r="N16" s="32">
        <f t="shared" si="4"/>
        <v>0.630427188807261</v>
      </c>
      <c r="O16" s="31">
        <f t="shared" si="5"/>
        <v>0.1490108063974458</v>
      </c>
      <c r="P16" s="6"/>
      <c r="Q16" s="33"/>
    </row>
    <row r="17" spans="1:17" ht="12.75">
      <c r="A17" s="3"/>
      <c r="B17" s="29" t="s">
        <v>23</v>
      </c>
      <c r="C17" s="63">
        <v>158642356</v>
      </c>
      <c r="D17" s="64">
        <v>137070322</v>
      </c>
      <c r="E17" s="65">
        <f t="shared" si="0"/>
        <v>-21572034</v>
      </c>
      <c r="F17" s="63">
        <v>167209039</v>
      </c>
      <c r="G17" s="64">
        <v>146772025</v>
      </c>
      <c r="H17" s="65">
        <f t="shared" si="1"/>
        <v>-20437014</v>
      </c>
      <c r="I17" s="65">
        <v>148385999</v>
      </c>
      <c r="J17" s="42">
        <f t="shared" si="2"/>
        <v>-13.597903198058908</v>
      </c>
      <c r="K17" s="31">
        <f t="shared" si="3"/>
        <v>-12.222433740558726</v>
      </c>
      <c r="L17" s="88">
        <v>309016336</v>
      </c>
      <c r="M17" s="85">
        <v>324985826</v>
      </c>
      <c r="N17" s="32">
        <f t="shared" si="4"/>
        <v>-6.9808717167625725</v>
      </c>
      <c r="O17" s="31">
        <f t="shared" si="5"/>
        <v>-6.28858625975891</v>
      </c>
      <c r="P17" s="6"/>
      <c r="Q17" s="33"/>
    </row>
    <row r="18" spans="1:17" ht="16.5">
      <c r="A18" s="3"/>
      <c r="B18" s="34" t="s">
        <v>24</v>
      </c>
      <c r="C18" s="66">
        <f>SUM(C13:C17)</f>
        <v>308753994</v>
      </c>
      <c r="D18" s="67">
        <v>309016336</v>
      </c>
      <c r="E18" s="68">
        <f t="shared" si="0"/>
        <v>262342</v>
      </c>
      <c r="F18" s="66">
        <f>SUM(F13:F17)</f>
        <v>325426710</v>
      </c>
      <c r="G18" s="67">
        <v>324985826</v>
      </c>
      <c r="H18" s="68">
        <f t="shared" si="1"/>
        <v>-440884</v>
      </c>
      <c r="I18" s="68">
        <v>334400906</v>
      </c>
      <c r="J18" s="43">
        <f t="shared" si="2"/>
        <v>0.08496796967750318</v>
      </c>
      <c r="K18" s="36">
        <f t="shared" si="3"/>
        <v>-0.13547873805441477</v>
      </c>
      <c r="L18" s="89">
        <v>309016336</v>
      </c>
      <c r="M18" s="87">
        <v>324985826</v>
      </c>
      <c r="N18" s="37">
        <f t="shared" si="4"/>
        <v>0.08489583540981471</v>
      </c>
      <c r="O18" s="36">
        <f t="shared" si="5"/>
        <v>-0.1356625319407007</v>
      </c>
      <c r="P18" s="6"/>
      <c r="Q18" s="38"/>
    </row>
    <row r="19" spans="1:17" ht="16.5">
      <c r="A19" s="44"/>
      <c r="B19" s="45" t="s">
        <v>25</v>
      </c>
      <c r="C19" s="72">
        <f>C11-C18</f>
        <v>7242423</v>
      </c>
      <c r="D19" s="73">
        <v>3046145</v>
      </c>
      <c r="E19" s="74">
        <f t="shared" si="0"/>
        <v>-4196278</v>
      </c>
      <c r="F19" s="75">
        <f>F11-F18</f>
        <v>7633505</v>
      </c>
      <c r="G19" s="76">
        <v>14678738</v>
      </c>
      <c r="H19" s="77">
        <f t="shared" si="1"/>
        <v>7045233</v>
      </c>
      <c r="I19" s="77">
        <v>26629205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36493493</v>
      </c>
      <c r="M22" s="85">
        <v>36077200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2336108</v>
      </c>
      <c r="E23" s="65">
        <f t="shared" si="0"/>
        <v>2336108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36493493</v>
      </c>
      <c r="M23" s="85">
        <v>36077200</v>
      </c>
      <c r="N23" s="32">
        <f t="shared" si="4"/>
        <v>6.4014371000331485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37202000</v>
      </c>
      <c r="D24" s="64">
        <v>34157385</v>
      </c>
      <c r="E24" s="65">
        <f t="shared" si="0"/>
        <v>-3044615</v>
      </c>
      <c r="F24" s="63">
        <v>39839000</v>
      </c>
      <c r="G24" s="64">
        <v>36077200</v>
      </c>
      <c r="H24" s="65">
        <f t="shared" si="1"/>
        <v>-3761800</v>
      </c>
      <c r="I24" s="65">
        <v>35041800</v>
      </c>
      <c r="J24" s="30">
        <f t="shared" si="2"/>
        <v>-8.184008924251385</v>
      </c>
      <c r="K24" s="31">
        <f t="shared" si="3"/>
        <v>-9.442506087000176</v>
      </c>
      <c r="L24" s="84">
        <v>36493493</v>
      </c>
      <c r="M24" s="85">
        <v>36077200</v>
      </c>
      <c r="N24" s="32">
        <f t="shared" si="4"/>
        <v>-8.342898280523599</v>
      </c>
      <c r="O24" s="31">
        <f t="shared" si="5"/>
        <v>-10.42708414178484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36493493</v>
      </c>
      <c r="M25" s="85">
        <v>36077200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37202000</v>
      </c>
      <c r="D26" s="67">
        <v>36493493</v>
      </c>
      <c r="E26" s="68">
        <f t="shared" si="0"/>
        <v>-708507</v>
      </c>
      <c r="F26" s="66">
        <f>SUM(F22:F24)</f>
        <v>39839000</v>
      </c>
      <c r="G26" s="67">
        <v>36077200</v>
      </c>
      <c r="H26" s="68">
        <f t="shared" si="1"/>
        <v>-3761800</v>
      </c>
      <c r="I26" s="68">
        <v>35041800</v>
      </c>
      <c r="J26" s="43">
        <f t="shared" si="2"/>
        <v>-1.9044863179398956</v>
      </c>
      <c r="K26" s="36">
        <f t="shared" si="3"/>
        <v>-9.442506087000176</v>
      </c>
      <c r="L26" s="89">
        <v>36493493</v>
      </c>
      <c r="M26" s="87">
        <v>36077200</v>
      </c>
      <c r="N26" s="37">
        <f t="shared" si="4"/>
        <v>-1.9414611804904507</v>
      </c>
      <c r="O26" s="36">
        <f t="shared" si="5"/>
        <v>-10.42708414178484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59005493</v>
      </c>
      <c r="M28" s="85">
        <v>41077200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1750000</v>
      </c>
      <c r="E29" s="65">
        <f t="shared" si="0"/>
        <v>1750000</v>
      </c>
      <c r="F29" s="63">
        <v>0</v>
      </c>
      <c r="G29" s="64">
        <v>0</v>
      </c>
      <c r="H29" s="65">
        <f t="shared" si="1"/>
        <v>0</v>
      </c>
      <c r="I29" s="65">
        <v>3000000</v>
      </c>
      <c r="J29" s="30">
        <f t="shared" si="2"/>
        <v>0</v>
      </c>
      <c r="K29" s="31">
        <f t="shared" si="3"/>
        <v>0</v>
      </c>
      <c r="L29" s="84">
        <v>59005493</v>
      </c>
      <c r="M29" s="85">
        <v>41077200</v>
      </c>
      <c r="N29" s="32">
        <f t="shared" si="4"/>
        <v>2.965825571527722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59005493</v>
      </c>
      <c r="M30" s="85">
        <v>41077200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513472547</v>
      </c>
      <c r="D31" s="64">
        <v>23096385</v>
      </c>
      <c r="E31" s="65">
        <f t="shared" si="0"/>
        <v>-490376162</v>
      </c>
      <c r="F31" s="63">
        <v>333790223</v>
      </c>
      <c r="G31" s="64">
        <v>18279178</v>
      </c>
      <c r="H31" s="65">
        <f t="shared" si="1"/>
        <v>-315511045</v>
      </c>
      <c r="I31" s="65">
        <v>23541800</v>
      </c>
      <c r="J31" s="30">
        <f t="shared" si="2"/>
        <v>-95.50192407852333</v>
      </c>
      <c r="K31" s="31">
        <f t="shared" si="3"/>
        <v>-94.52375272237977</v>
      </c>
      <c r="L31" s="84">
        <v>59005493</v>
      </c>
      <c r="M31" s="85">
        <v>41077200</v>
      </c>
      <c r="N31" s="32">
        <f t="shared" si="4"/>
        <v>-831.0686633869833</v>
      </c>
      <c r="O31" s="31">
        <f t="shared" si="5"/>
        <v>-768.0928714712785</v>
      </c>
      <c r="P31" s="6"/>
      <c r="Q31" s="33"/>
    </row>
    <row r="32" spans="1:17" ht="12.75">
      <c r="A32" s="7"/>
      <c r="B32" s="29" t="s">
        <v>36</v>
      </c>
      <c r="C32" s="63">
        <v>72606446</v>
      </c>
      <c r="D32" s="64">
        <v>34159108</v>
      </c>
      <c r="E32" s="65">
        <f t="shared" si="0"/>
        <v>-38447338</v>
      </c>
      <c r="F32" s="63">
        <v>295413036</v>
      </c>
      <c r="G32" s="64">
        <v>22798022</v>
      </c>
      <c r="H32" s="65">
        <f t="shared" si="1"/>
        <v>-272615014</v>
      </c>
      <c r="I32" s="65">
        <v>11500000</v>
      </c>
      <c r="J32" s="30">
        <f t="shared" si="2"/>
        <v>-52.95306424997032</v>
      </c>
      <c r="K32" s="31">
        <f t="shared" si="3"/>
        <v>-92.2826621638999</v>
      </c>
      <c r="L32" s="84">
        <v>59005493</v>
      </c>
      <c r="M32" s="85">
        <v>41077200</v>
      </c>
      <c r="N32" s="32">
        <f t="shared" si="4"/>
        <v>-65.158913255754</v>
      </c>
      <c r="O32" s="31">
        <f t="shared" si="5"/>
        <v>-663.6650355915203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586078993</v>
      </c>
      <c r="D33" s="82">
        <v>59005493</v>
      </c>
      <c r="E33" s="83">
        <f t="shared" si="0"/>
        <v>-527073500</v>
      </c>
      <c r="F33" s="81">
        <f>SUM(F28:F32)</f>
        <v>629203259</v>
      </c>
      <c r="G33" s="82">
        <v>41077200</v>
      </c>
      <c r="H33" s="83">
        <f t="shared" si="1"/>
        <v>-588126059</v>
      </c>
      <c r="I33" s="83">
        <v>38041800</v>
      </c>
      <c r="J33" s="58">
        <f t="shared" si="2"/>
        <v>-89.9321603905363</v>
      </c>
      <c r="K33" s="59">
        <f t="shared" si="3"/>
        <v>-93.4715532043994</v>
      </c>
      <c r="L33" s="96">
        <v>59005493</v>
      </c>
      <c r="M33" s="97">
        <v>41077200</v>
      </c>
      <c r="N33" s="60">
        <f t="shared" si="4"/>
        <v>-893.2617510712096</v>
      </c>
      <c r="O33" s="59">
        <f t="shared" si="5"/>
        <v>-1431.757907062799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522362446</v>
      </c>
      <c r="D8" s="64">
        <v>527978184</v>
      </c>
      <c r="E8" s="65">
        <f>($D8-$C8)</f>
        <v>5615738</v>
      </c>
      <c r="F8" s="63">
        <v>552659467</v>
      </c>
      <c r="G8" s="64">
        <v>559656900</v>
      </c>
      <c r="H8" s="65">
        <f>($G8-$F8)</f>
        <v>6997433</v>
      </c>
      <c r="I8" s="65">
        <v>593236308</v>
      </c>
      <c r="J8" s="30">
        <f>IF($C8=0,0,($E8/$C8)*100)</f>
        <v>1.0750654154031587</v>
      </c>
      <c r="K8" s="31">
        <f>IF($F8=0,0,($H8/$F8)*100)</f>
        <v>1.2661382673826522</v>
      </c>
      <c r="L8" s="84">
        <v>1875794964</v>
      </c>
      <c r="M8" s="85">
        <v>1970552976</v>
      </c>
      <c r="N8" s="32">
        <f>IF($L8=0,0,($E8/$L8)*100)</f>
        <v>0.2993790956781778</v>
      </c>
      <c r="O8" s="31">
        <f>IF($M8=0,0,($H8/$M8)*100)</f>
        <v>0.3550999686496122</v>
      </c>
      <c r="P8" s="6"/>
      <c r="Q8" s="33"/>
    </row>
    <row r="9" spans="1:17" ht="12.75">
      <c r="A9" s="3"/>
      <c r="B9" s="29" t="s">
        <v>16</v>
      </c>
      <c r="C9" s="63">
        <v>1005994937</v>
      </c>
      <c r="D9" s="64">
        <v>984895128</v>
      </c>
      <c r="E9" s="65">
        <f>($D9-$C9)</f>
        <v>-21099809</v>
      </c>
      <c r="F9" s="63">
        <v>1083200344</v>
      </c>
      <c r="G9" s="64">
        <v>1044440940</v>
      </c>
      <c r="H9" s="65">
        <f>($G9-$F9)</f>
        <v>-38759404</v>
      </c>
      <c r="I9" s="65">
        <v>1107487404</v>
      </c>
      <c r="J9" s="30">
        <f>IF($C9=0,0,($E9/$C9)*100)</f>
        <v>-2.0974070767117587</v>
      </c>
      <c r="K9" s="31">
        <f>IF($F9=0,0,($H9/$F9)*100)</f>
        <v>-3.578230399823433</v>
      </c>
      <c r="L9" s="84">
        <v>1875794964</v>
      </c>
      <c r="M9" s="85">
        <v>1970552976</v>
      </c>
      <c r="N9" s="32">
        <f>IF($L9=0,0,($E9/$L9)*100)</f>
        <v>-1.124846233460727</v>
      </c>
      <c r="O9" s="31">
        <f>IF($M9=0,0,($H9/$M9)*100)</f>
        <v>-1.9669303222021068</v>
      </c>
      <c r="P9" s="6"/>
      <c r="Q9" s="33"/>
    </row>
    <row r="10" spans="1:17" ht="12.75">
      <c r="A10" s="3"/>
      <c r="B10" s="29" t="s">
        <v>17</v>
      </c>
      <c r="C10" s="63">
        <v>345323189</v>
      </c>
      <c r="D10" s="64">
        <v>362921652</v>
      </c>
      <c r="E10" s="65">
        <f aca="true" t="shared" si="0" ref="E10:E33">($D10-$C10)</f>
        <v>17598463</v>
      </c>
      <c r="F10" s="63">
        <v>373824231</v>
      </c>
      <c r="G10" s="64">
        <v>366455136</v>
      </c>
      <c r="H10" s="65">
        <f aca="true" t="shared" si="1" ref="H10:H33">($G10-$F10)</f>
        <v>-7369095</v>
      </c>
      <c r="I10" s="65">
        <v>402389820</v>
      </c>
      <c r="J10" s="30">
        <f aca="true" t="shared" si="2" ref="J10:J33">IF($C10=0,0,($E10/$C10)*100)</f>
        <v>5.096229723512717</v>
      </c>
      <c r="K10" s="31">
        <f aca="true" t="shared" si="3" ref="K10:K33">IF($F10=0,0,($H10/$F10)*100)</f>
        <v>-1.9712726968734138</v>
      </c>
      <c r="L10" s="84">
        <v>1875794964</v>
      </c>
      <c r="M10" s="85">
        <v>1970552976</v>
      </c>
      <c r="N10" s="32">
        <f aca="true" t="shared" si="4" ref="N10:N33">IF($L10=0,0,($E10/$L10)*100)</f>
        <v>0.938186920092403</v>
      </c>
      <c r="O10" s="31">
        <f aca="true" t="shared" si="5" ref="O10:O33">IF($M10=0,0,($H10/$M10)*100)</f>
        <v>-0.373960765823126</v>
      </c>
      <c r="P10" s="6"/>
      <c r="Q10" s="33"/>
    </row>
    <row r="11" spans="1:17" ht="16.5">
      <c r="A11" s="7"/>
      <c r="B11" s="34" t="s">
        <v>18</v>
      </c>
      <c r="C11" s="66">
        <f>SUM(C8:C10)</f>
        <v>1873680572</v>
      </c>
      <c r="D11" s="67">
        <v>1875794964</v>
      </c>
      <c r="E11" s="68">
        <f t="shared" si="0"/>
        <v>2114392</v>
      </c>
      <c r="F11" s="66">
        <f>SUM(F8:F10)</f>
        <v>2009684042</v>
      </c>
      <c r="G11" s="67">
        <v>1970552976</v>
      </c>
      <c r="H11" s="68">
        <f t="shared" si="1"/>
        <v>-39131066</v>
      </c>
      <c r="I11" s="68">
        <v>2103113532</v>
      </c>
      <c r="J11" s="35">
        <f t="shared" si="2"/>
        <v>0.11284698318364161</v>
      </c>
      <c r="K11" s="36">
        <f t="shared" si="3"/>
        <v>-1.947125278511815</v>
      </c>
      <c r="L11" s="86">
        <v>1875794964</v>
      </c>
      <c r="M11" s="87">
        <v>1970552976</v>
      </c>
      <c r="N11" s="37">
        <f t="shared" si="4"/>
        <v>0.11271978230985379</v>
      </c>
      <c r="O11" s="36">
        <f t="shared" si="5"/>
        <v>-1.9857911193756204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472845593</v>
      </c>
      <c r="D13" s="64">
        <v>474992328</v>
      </c>
      <c r="E13" s="65">
        <f t="shared" si="0"/>
        <v>2146735</v>
      </c>
      <c r="F13" s="63">
        <v>500600573</v>
      </c>
      <c r="G13" s="64">
        <v>506491644</v>
      </c>
      <c r="H13" s="65">
        <f t="shared" si="1"/>
        <v>5891071</v>
      </c>
      <c r="I13" s="65">
        <v>543252240</v>
      </c>
      <c r="J13" s="30">
        <f t="shared" si="2"/>
        <v>0.4540033854138089</v>
      </c>
      <c r="K13" s="31">
        <f t="shared" si="3"/>
        <v>1.1768006905577393</v>
      </c>
      <c r="L13" s="84">
        <v>1890949224</v>
      </c>
      <c r="M13" s="85">
        <v>1987884684</v>
      </c>
      <c r="N13" s="32">
        <f t="shared" si="4"/>
        <v>0.11352684528772941</v>
      </c>
      <c r="O13" s="31">
        <f t="shared" si="5"/>
        <v>0.2963487292505343</v>
      </c>
      <c r="P13" s="6"/>
      <c r="Q13" s="33"/>
    </row>
    <row r="14" spans="1:17" ht="12.75">
      <c r="A14" s="3"/>
      <c r="B14" s="29" t="s">
        <v>21</v>
      </c>
      <c r="C14" s="63">
        <v>9248553</v>
      </c>
      <c r="D14" s="64">
        <v>162631920</v>
      </c>
      <c r="E14" s="65">
        <f t="shared" si="0"/>
        <v>153383367</v>
      </c>
      <c r="F14" s="63">
        <v>9880401</v>
      </c>
      <c r="G14" s="64">
        <v>128732604</v>
      </c>
      <c r="H14" s="65">
        <f t="shared" si="1"/>
        <v>118852203</v>
      </c>
      <c r="I14" s="65">
        <v>153750756</v>
      </c>
      <c r="J14" s="30">
        <f t="shared" si="2"/>
        <v>1658.4579987809984</v>
      </c>
      <c r="K14" s="31">
        <f t="shared" si="3"/>
        <v>1202.9086977340291</v>
      </c>
      <c r="L14" s="84">
        <v>1890949224</v>
      </c>
      <c r="M14" s="85">
        <v>1987884684</v>
      </c>
      <c r="N14" s="32">
        <f t="shared" si="4"/>
        <v>8.111448210943607</v>
      </c>
      <c r="O14" s="31">
        <f t="shared" si="5"/>
        <v>5.978827844321779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1890949224</v>
      </c>
      <c r="M15" s="85">
        <v>1987884684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797080422</v>
      </c>
      <c r="D16" s="64">
        <v>783831276</v>
      </c>
      <c r="E16" s="65">
        <f t="shared" si="0"/>
        <v>-13249146</v>
      </c>
      <c r="F16" s="63">
        <v>860822206</v>
      </c>
      <c r="G16" s="64">
        <v>817927716</v>
      </c>
      <c r="H16" s="65">
        <f t="shared" si="1"/>
        <v>-42894490</v>
      </c>
      <c r="I16" s="65">
        <v>842500764</v>
      </c>
      <c r="J16" s="30">
        <f t="shared" si="2"/>
        <v>-1.662209437631878</v>
      </c>
      <c r="K16" s="31">
        <f t="shared" si="3"/>
        <v>-4.982967411972177</v>
      </c>
      <c r="L16" s="84">
        <v>1890949224</v>
      </c>
      <c r="M16" s="85">
        <v>1987884684</v>
      </c>
      <c r="N16" s="32">
        <f t="shared" si="4"/>
        <v>-0.7006611193913265</v>
      </c>
      <c r="O16" s="31">
        <f t="shared" si="5"/>
        <v>-2.1577956883136786</v>
      </c>
      <c r="P16" s="6"/>
      <c r="Q16" s="33"/>
    </row>
    <row r="17" spans="1:17" ht="12.75">
      <c r="A17" s="3"/>
      <c r="B17" s="29" t="s">
        <v>23</v>
      </c>
      <c r="C17" s="63">
        <v>589577842</v>
      </c>
      <c r="D17" s="64">
        <v>469493700</v>
      </c>
      <c r="E17" s="65">
        <f t="shared" si="0"/>
        <v>-120084142</v>
      </c>
      <c r="F17" s="63">
        <v>631651715</v>
      </c>
      <c r="G17" s="64">
        <v>534732720</v>
      </c>
      <c r="H17" s="65">
        <f t="shared" si="1"/>
        <v>-96918995</v>
      </c>
      <c r="I17" s="65">
        <v>581218236</v>
      </c>
      <c r="J17" s="42">
        <f t="shared" si="2"/>
        <v>-20.367818029362102</v>
      </c>
      <c r="K17" s="31">
        <f t="shared" si="3"/>
        <v>-15.34373970630318</v>
      </c>
      <c r="L17" s="88">
        <v>1890949224</v>
      </c>
      <c r="M17" s="85">
        <v>1987884684</v>
      </c>
      <c r="N17" s="32">
        <f t="shared" si="4"/>
        <v>-6.350468879644544</v>
      </c>
      <c r="O17" s="31">
        <f t="shared" si="5"/>
        <v>-4.875483763222153</v>
      </c>
      <c r="P17" s="6"/>
      <c r="Q17" s="33"/>
    </row>
    <row r="18" spans="1:17" ht="16.5">
      <c r="A18" s="3"/>
      <c r="B18" s="34" t="s">
        <v>24</v>
      </c>
      <c r="C18" s="66">
        <f>SUM(C13:C17)</f>
        <v>1868752410</v>
      </c>
      <c r="D18" s="67">
        <v>1890949224</v>
      </c>
      <c r="E18" s="68">
        <f t="shared" si="0"/>
        <v>22196814</v>
      </c>
      <c r="F18" s="66">
        <f>SUM(F13:F17)</f>
        <v>2002954895</v>
      </c>
      <c r="G18" s="67">
        <v>1987884684</v>
      </c>
      <c r="H18" s="68">
        <f t="shared" si="1"/>
        <v>-15070211</v>
      </c>
      <c r="I18" s="68">
        <v>2120721996</v>
      </c>
      <c r="J18" s="43">
        <f t="shared" si="2"/>
        <v>1.1877878461170788</v>
      </c>
      <c r="K18" s="36">
        <f t="shared" si="3"/>
        <v>-0.7523989200965008</v>
      </c>
      <c r="L18" s="89">
        <v>1890949224</v>
      </c>
      <c r="M18" s="87">
        <v>1987884684</v>
      </c>
      <c r="N18" s="37">
        <f t="shared" si="4"/>
        <v>1.173845057195465</v>
      </c>
      <c r="O18" s="36">
        <f t="shared" si="5"/>
        <v>-0.7581028779635187</v>
      </c>
      <c r="P18" s="6"/>
      <c r="Q18" s="38"/>
    </row>
    <row r="19" spans="1:17" ht="16.5">
      <c r="A19" s="44"/>
      <c r="B19" s="45" t="s">
        <v>25</v>
      </c>
      <c r="C19" s="72">
        <f>C11-C18</f>
        <v>4928162</v>
      </c>
      <c r="D19" s="73">
        <v>-15154260</v>
      </c>
      <c r="E19" s="74">
        <f t="shared" si="0"/>
        <v>-20082422</v>
      </c>
      <c r="F19" s="75">
        <f>F11-F18</f>
        <v>6729147</v>
      </c>
      <c r="G19" s="76">
        <v>-17331708</v>
      </c>
      <c r="H19" s="77">
        <f t="shared" si="1"/>
        <v>-24060855</v>
      </c>
      <c r="I19" s="77">
        <v>-17608464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85000000</v>
      </c>
      <c r="D22" s="64">
        <v>42000000</v>
      </c>
      <c r="E22" s="65">
        <f t="shared" si="0"/>
        <v>-43000000</v>
      </c>
      <c r="F22" s="63">
        <v>50000000</v>
      </c>
      <c r="G22" s="64">
        <v>80000004</v>
      </c>
      <c r="H22" s="65">
        <f t="shared" si="1"/>
        <v>30000004</v>
      </c>
      <c r="I22" s="65">
        <v>42000000</v>
      </c>
      <c r="J22" s="30">
        <f t="shared" si="2"/>
        <v>-50.588235294117645</v>
      </c>
      <c r="K22" s="31">
        <f t="shared" si="3"/>
        <v>60.00000800000001</v>
      </c>
      <c r="L22" s="84">
        <v>295382305</v>
      </c>
      <c r="M22" s="85">
        <v>298373124</v>
      </c>
      <c r="N22" s="32">
        <f t="shared" si="4"/>
        <v>-14.557405529082049</v>
      </c>
      <c r="O22" s="31">
        <f t="shared" si="5"/>
        <v>10.054526224687717</v>
      </c>
      <c r="P22" s="6"/>
      <c r="Q22" s="33"/>
    </row>
    <row r="23" spans="1:17" ht="12.75">
      <c r="A23" s="7"/>
      <c r="B23" s="29" t="s">
        <v>28</v>
      </c>
      <c r="C23" s="63">
        <v>172582270</v>
      </c>
      <c r="D23" s="64">
        <v>158133179</v>
      </c>
      <c r="E23" s="65">
        <f t="shared" si="0"/>
        <v>-14449091</v>
      </c>
      <c r="F23" s="63">
        <v>63291909</v>
      </c>
      <c r="G23" s="64">
        <v>153670548</v>
      </c>
      <c r="H23" s="65">
        <f t="shared" si="1"/>
        <v>90378639</v>
      </c>
      <c r="I23" s="65">
        <v>143564364</v>
      </c>
      <c r="J23" s="30">
        <f t="shared" si="2"/>
        <v>-8.372291661246546</v>
      </c>
      <c r="K23" s="31">
        <f t="shared" si="3"/>
        <v>142.7965129002508</v>
      </c>
      <c r="L23" s="84">
        <v>295382305</v>
      </c>
      <c r="M23" s="85">
        <v>298373124</v>
      </c>
      <c r="N23" s="32">
        <f t="shared" si="4"/>
        <v>-4.89165760961883</v>
      </c>
      <c r="O23" s="31">
        <f t="shared" si="5"/>
        <v>30.290475827172692</v>
      </c>
      <c r="P23" s="6"/>
      <c r="Q23" s="33"/>
    </row>
    <row r="24" spans="1:17" ht="12.75">
      <c r="A24" s="7"/>
      <c r="B24" s="29" t="s">
        <v>29</v>
      </c>
      <c r="C24" s="63">
        <v>86022463</v>
      </c>
      <c r="D24" s="64">
        <v>95249126</v>
      </c>
      <c r="E24" s="65">
        <f t="shared" si="0"/>
        <v>9226663</v>
      </c>
      <c r="F24" s="63">
        <v>77388465</v>
      </c>
      <c r="G24" s="64">
        <v>64702572</v>
      </c>
      <c r="H24" s="65">
        <f t="shared" si="1"/>
        <v>-12685893</v>
      </c>
      <c r="I24" s="65">
        <v>59239596</v>
      </c>
      <c r="J24" s="30">
        <f t="shared" si="2"/>
        <v>10.725876333022457</v>
      </c>
      <c r="K24" s="31">
        <f t="shared" si="3"/>
        <v>-16.392485624311064</v>
      </c>
      <c r="L24" s="84">
        <v>295382305</v>
      </c>
      <c r="M24" s="85">
        <v>298373124</v>
      </c>
      <c r="N24" s="32">
        <f t="shared" si="4"/>
        <v>3.1236343016552737</v>
      </c>
      <c r="O24" s="31">
        <f t="shared" si="5"/>
        <v>-4.251687561511069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295382305</v>
      </c>
      <c r="M25" s="85">
        <v>298373124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343604733</v>
      </c>
      <c r="D26" s="67">
        <v>295382305</v>
      </c>
      <c r="E26" s="68">
        <f t="shared" si="0"/>
        <v>-48222428</v>
      </c>
      <c r="F26" s="66">
        <f>SUM(F22:F24)</f>
        <v>190680374</v>
      </c>
      <c r="G26" s="67">
        <v>298373124</v>
      </c>
      <c r="H26" s="68">
        <f t="shared" si="1"/>
        <v>107692750</v>
      </c>
      <c r="I26" s="68">
        <v>244803960</v>
      </c>
      <c r="J26" s="43">
        <f t="shared" si="2"/>
        <v>-14.034273503444435</v>
      </c>
      <c r="K26" s="36">
        <f t="shared" si="3"/>
        <v>56.47815123333039</v>
      </c>
      <c r="L26" s="89">
        <v>295382305</v>
      </c>
      <c r="M26" s="87">
        <v>298373124</v>
      </c>
      <c r="N26" s="37">
        <f t="shared" si="4"/>
        <v>-16.325428837045607</v>
      </c>
      <c r="O26" s="36">
        <f t="shared" si="5"/>
        <v>36.093314490349336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200000</v>
      </c>
      <c r="D28" s="64">
        <v>0</v>
      </c>
      <c r="E28" s="65">
        <f t="shared" si="0"/>
        <v>-200000</v>
      </c>
      <c r="F28" s="63">
        <v>100000</v>
      </c>
      <c r="G28" s="64">
        <v>99996</v>
      </c>
      <c r="H28" s="65">
        <f t="shared" si="1"/>
        <v>-4</v>
      </c>
      <c r="I28" s="65">
        <v>0</v>
      </c>
      <c r="J28" s="30">
        <f t="shared" si="2"/>
        <v>-100</v>
      </c>
      <c r="K28" s="31">
        <f t="shared" si="3"/>
        <v>-0.004</v>
      </c>
      <c r="L28" s="84">
        <v>295382305</v>
      </c>
      <c r="M28" s="85">
        <v>298373124</v>
      </c>
      <c r="N28" s="32">
        <f t="shared" si="4"/>
        <v>-0.06770886292596301</v>
      </c>
      <c r="O28" s="31">
        <f t="shared" si="5"/>
        <v>-1.34060331787792E-06</v>
      </c>
      <c r="P28" s="6"/>
      <c r="Q28" s="33"/>
    </row>
    <row r="29" spans="1:17" ht="12.75">
      <c r="A29" s="7"/>
      <c r="B29" s="29" t="s">
        <v>33</v>
      </c>
      <c r="C29" s="63">
        <v>134368000</v>
      </c>
      <c r="D29" s="64">
        <v>83864965</v>
      </c>
      <c r="E29" s="65">
        <f t="shared" si="0"/>
        <v>-50503035</v>
      </c>
      <c r="F29" s="63">
        <v>80000000</v>
      </c>
      <c r="G29" s="64">
        <v>134668332</v>
      </c>
      <c r="H29" s="65">
        <f t="shared" si="1"/>
        <v>54668332</v>
      </c>
      <c r="I29" s="65">
        <v>100764684</v>
      </c>
      <c r="J29" s="30">
        <f t="shared" si="2"/>
        <v>-37.585611901643254</v>
      </c>
      <c r="K29" s="31">
        <f t="shared" si="3"/>
        <v>68.335415</v>
      </c>
      <c r="L29" s="84">
        <v>295382305</v>
      </c>
      <c r="M29" s="85">
        <v>298373124</v>
      </c>
      <c r="N29" s="32">
        <f t="shared" si="4"/>
        <v>-17.09751537080056</v>
      </c>
      <c r="O29" s="31">
        <f t="shared" si="5"/>
        <v>18.322136815512916</v>
      </c>
      <c r="P29" s="6"/>
      <c r="Q29" s="33"/>
    </row>
    <row r="30" spans="1:17" ht="12.75">
      <c r="A30" s="7"/>
      <c r="B30" s="29" t="s">
        <v>34</v>
      </c>
      <c r="C30" s="63">
        <v>2000000</v>
      </c>
      <c r="D30" s="64">
        <v>322356</v>
      </c>
      <c r="E30" s="65">
        <f t="shared" si="0"/>
        <v>-1677644</v>
      </c>
      <c r="F30" s="63">
        <v>0</v>
      </c>
      <c r="G30" s="64">
        <v>3000000</v>
      </c>
      <c r="H30" s="65">
        <f t="shared" si="1"/>
        <v>3000000</v>
      </c>
      <c r="I30" s="65">
        <v>2000004</v>
      </c>
      <c r="J30" s="30">
        <f t="shared" si="2"/>
        <v>-83.8822</v>
      </c>
      <c r="K30" s="31">
        <f t="shared" si="3"/>
        <v>0</v>
      </c>
      <c r="L30" s="84">
        <v>295382305</v>
      </c>
      <c r="M30" s="85">
        <v>298373124</v>
      </c>
      <c r="N30" s="32">
        <f t="shared" si="4"/>
        <v>-0.5679568381728215</v>
      </c>
      <c r="O30" s="31">
        <f t="shared" si="5"/>
        <v>1.00545248840844</v>
      </c>
      <c r="P30" s="6"/>
      <c r="Q30" s="33"/>
    </row>
    <row r="31" spans="1:17" ht="12.75">
      <c r="A31" s="7"/>
      <c r="B31" s="29" t="s">
        <v>35</v>
      </c>
      <c r="C31" s="63">
        <v>115191733</v>
      </c>
      <c r="D31" s="64">
        <v>75368151</v>
      </c>
      <c r="E31" s="65">
        <f t="shared" si="0"/>
        <v>-39823582</v>
      </c>
      <c r="F31" s="63">
        <v>80460825</v>
      </c>
      <c r="G31" s="64">
        <v>103835244</v>
      </c>
      <c r="H31" s="65">
        <f t="shared" si="1"/>
        <v>23374419</v>
      </c>
      <c r="I31" s="65">
        <v>109615152</v>
      </c>
      <c r="J31" s="30">
        <f t="shared" si="2"/>
        <v>-34.57156252697405</v>
      </c>
      <c r="K31" s="31">
        <f t="shared" si="3"/>
        <v>29.050682739084515</v>
      </c>
      <c r="L31" s="84">
        <v>295382305</v>
      </c>
      <c r="M31" s="85">
        <v>298373124</v>
      </c>
      <c r="N31" s="32">
        <f t="shared" si="4"/>
        <v>-13.48204727429424</v>
      </c>
      <c r="O31" s="31">
        <f t="shared" si="5"/>
        <v>7.833955916217173</v>
      </c>
      <c r="P31" s="6"/>
      <c r="Q31" s="33"/>
    </row>
    <row r="32" spans="1:17" ht="12.75">
      <c r="A32" s="7"/>
      <c r="B32" s="29" t="s">
        <v>36</v>
      </c>
      <c r="C32" s="63">
        <v>91845000</v>
      </c>
      <c r="D32" s="64">
        <v>135826833</v>
      </c>
      <c r="E32" s="65">
        <f t="shared" si="0"/>
        <v>43981833</v>
      </c>
      <c r="F32" s="63">
        <v>30119549</v>
      </c>
      <c r="G32" s="64">
        <v>56769552</v>
      </c>
      <c r="H32" s="65">
        <f t="shared" si="1"/>
        <v>26650003</v>
      </c>
      <c r="I32" s="65">
        <v>32424120</v>
      </c>
      <c r="J32" s="30">
        <f t="shared" si="2"/>
        <v>47.88701943491752</v>
      </c>
      <c r="K32" s="31">
        <f t="shared" si="3"/>
        <v>88.48075049198114</v>
      </c>
      <c r="L32" s="84">
        <v>295382305</v>
      </c>
      <c r="M32" s="85">
        <v>298373124</v>
      </c>
      <c r="N32" s="32">
        <f t="shared" si="4"/>
        <v>14.889799509147982</v>
      </c>
      <c r="O32" s="31">
        <f t="shared" si="5"/>
        <v>8.93177061081413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343604733</v>
      </c>
      <c r="D33" s="82">
        <v>295382305</v>
      </c>
      <c r="E33" s="83">
        <f t="shared" si="0"/>
        <v>-48222428</v>
      </c>
      <c r="F33" s="81">
        <f>SUM(F28:F32)</f>
        <v>190680374</v>
      </c>
      <c r="G33" s="82">
        <v>298373124</v>
      </c>
      <c r="H33" s="83">
        <f t="shared" si="1"/>
        <v>107692750</v>
      </c>
      <c r="I33" s="83">
        <v>244803960</v>
      </c>
      <c r="J33" s="58">
        <f t="shared" si="2"/>
        <v>-14.034273503444435</v>
      </c>
      <c r="K33" s="59">
        <f t="shared" si="3"/>
        <v>56.47815123333039</v>
      </c>
      <c r="L33" s="96">
        <v>295382305</v>
      </c>
      <c r="M33" s="97">
        <v>298373124</v>
      </c>
      <c r="N33" s="60">
        <f t="shared" si="4"/>
        <v>-16.325428837045607</v>
      </c>
      <c r="O33" s="59">
        <f t="shared" si="5"/>
        <v>36.093314490349336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18515041</v>
      </c>
      <c r="D8" s="64">
        <v>18988936</v>
      </c>
      <c r="E8" s="65">
        <f>($D8-$C8)</f>
        <v>473895</v>
      </c>
      <c r="F8" s="63">
        <v>19514855</v>
      </c>
      <c r="G8" s="64">
        <v>19862427</v>
      </c>
      <c r="H8" s="65">
        <f>($G8-$F8)</f>
        <v>347572</v>
      </c>
      <c r="I8" s="65">
        <v>20776099</v>
      </c>
      <c r="J8" s="30">
        <f>IF($C8=0,0,($E8/$C8)*100)</f>
        <v>2.559513640828557</v>
      </c>
      <c r="K8" s="31">
        <f>IF($F8=0,0,($H8/$F8)*100)</f>
        <v>1.7810637076217068</v>
      </c>
      <c r="L8" s="84">
        <v>197897936</v>
      </c>
      <c r="M8" s="85">
        <v>208887371</v>
      </c>
      <c r="N8" s="32">
        <f>IF($L8=0,0,($E8/$L8)*100)</f>
        <v>0.23946434691466414</v>
      </c>
      <c r="O8" s="31">
        <f>IF($M8=0,0,($H8/$M8)*100)</f>
        <v>0.16639206014996474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100000</v>
      </c>
      <c r="E9" s="65">
        <f>($D9-$C9)</f>
        <v>100000</v>
      </c>
      <c r="F9" s="63">
        <v>0</v>
      </c>
      <c r="G9" s="64">
        <v>104600</v>
      </c>
      <c r="H9" s="65">
        <f>($G9-$F9)</f>
        <v>104600</v>
      </c>
      <c r="I9" s="65">
        <v>109412</v>
      </c>
      <c r="J9" s="30">
        <f>IF($C9=0,0,($E9/$C9)*100)</f>
        <v>0</v>
      </c>
      <c r="K9" s="31">
        <f>IF($F9=0,0,($H9/$F9)*100)</f>
        <v>0</v>
      </c>
      <c r="L9" s="84">
        <v>197897936</v>
      </c>
      <c r="M9" s="85">
        <v>208887371</v>
      </c>
      <c r="N9" s="32">
        <f>IF($L9=0,0,($E9/$L9)*100)</f>
        <v>0.05053109801003685</v>
      </c>
      <c r="O9" s="31">
        <f>IF($M9=0,0,($H9/$M9)*100)</f>
        <v>0.05007483195334006</v>
      </c>
      <c r="P9" s="6"/>
      <c r="Q9" s="33"/>
    </row>
    <row r="10" spans="1:17" ht="12.75">
      <c r="A10" s="3"/>
      <c r="B10" s="29" t="s">
        <v>17</v>
      </c>
      <c r="C10" s="63">
        <v>176587654</v>
      </c>
      <c r="D10" s="64">
        <v>178809000</v>
      </c>
      <c r="E10" s="65">
        <f aca="true" t="shared" si="0" ref="E10:E33">($D10-$C10)</f>
        <v>2221346</v>
      </c>
      <c r="F10" s="63">
        <v>189339929</v>
      </c>
      <c r="G10" s="64">
        <v>188920344</v>
      </c>
      <c r="H10" s="65">
        <f aca="true" t="shared" si="1" ref="H10:H33">($G10-$F10)</f>
        <v>-419585</v>
      </c>
      <c r="I10" s="65">
        <v>199156122</v>
      </c>
      <c r="J10" s="30">
        <f aca="true" t="shared" si="2" ref="J10:J33">IF($C10=0,0,($E10/$C10)*100)</f>
        <v>1.2579282581102753</v>
      </c>
      <c r="K10" s="31">
        <f aca="true" t="shared" si="3" ref="K10:K33">IF($F10=0,0,($H10/$F10)*100)</f>
        <v>-0.2216040759157568</v>
      </c>
      <c r="L10" s="84">
        <v>197897936</v>
      </c>
      <c r="M10" s="85">
        <v>208887371</v>
      </c>
      <c r="N10" s="32">
        <f aca="true" t="shared" si="4" ref="N10:N33">IF($L10=0,0,($E10/$L10)*100)</f>
        <v>1.1224705244020332</v>
      </c>
      <c r="O10" s="31">
        <f aca="true" t="shared" si="5" ref="O10:O33">IF($M10=0,0,($H10/$M10)*100)</f>
        <v>-0.20086661916961943</v>
      </c>
      <c r="P10" s="6"/>
      <c r="Q10" s="33"/>
    </row>
    <row r="11" spans="1:17" ht="16.5">
      <c r="A11" s="7"/>
      <c r="B11" s="34" t="s">
        <v>18</v>
      </c>
      <c r="C11" s="66">
        <f>SUM(C8:C10)</f>
        <v>195102695</v>
      </c>
      <c r="D11" s="67">
        <v>197897936</v>
      </c>
      <c r="E11" s="68">
        <f t="shared" si="0"/>
        <v>2795241</v>
      </c>
      <c r="F11" s="66">
        <f>SUM(F8:F10)</f>
        <v>208854784</v>
      </c>
      <c r="G11" s="67">
        <v>208887371</v>
      </c>
      <c r="H11" s="68">
        <f t="shared" si="1"/>
        <v>32587</v>
      </c>
      <c r="I11" s="68">
        <v>220041633</v>
      </c>
      <c r="J11" s="35">
        <f t="shared" si="2"/>
        <v>1.4327024032138562</v>
      </c>
      <c r="K11" s="36">
        <f t="shared" si="3"/>
        <v>0.015602706998562216</v>
      </c>
      <c r="L11" s="86">
        <v>197897936</v>
      </c>
      <c r="M11" s="87">
        <v>208887371</v>
      </c>
      <c r="N11" s="37">
        <f t="shared" si="4"/>
        <v>1.4124659693267343</v>
      </c>
      <c r="O11" s="36">
        <f t="shared" si="5"/>
        <v>0.015600272933685398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65673083</v>
      </c>
      <c r="D13" s="64">
        <v>66202256</v>
      </c>
      <c r="E13" s="65">
        <f t="shared" si="0"/>
        <v>529173</v>
      </c>
      <c r="F13" s="63">
        <v>69941841</v>
      </c>
      <c r="G13" s="64">
        <v>69301060</v>
      </c>
      <c r="H13" s="65">
        <f t="shared" si="1"/>
        <v>-640781</v>
      </c>
      <c r="I13" s="65">
        <v>72617230</v>
      </c>
      <c r="J13" s="30">
        <f t="shared" si="2"/>
        <v>0.8057684759523167</v>
      </c>
      <c r="K13" s="31">
        <f t="shared" si="3"/>
        <v>-0.9161626157366947</v>
      </c>
      <c r="L13" s="84">
        <v>197831506</v>
      </c>
      <c r="M13" s="85">
        <v>205594212</v>
      </c>
      <c r="N13" s="32">
        <f t="shared" si="4"/>
        <v>0.2674867167012316</v>
      </c>
      <c r="O13" s="31">
        <f t="shared" si="5"/>
        <v>-0.3116726846376395</v>
      </c>
      <c r="P13" s="6"/>
      <c r="Q13" s="33"/>
    </row>
    <row r="14" spans="1:17" ht="12.75">
      <c r="A14" s="3"/>
      <c r="B14" s="29" t="s">
        <v>21</v>
      </c>
      <c r="C14" s="63">
        <v>3162000</v>
      </c>
      <c r="D14" s="64">
        <v>2500000</v>
      </c>
      <c r="E14" s="65">
        <f t="shared" si="0"/>
        <v>-662000</v>
      </c>
      <c r="F14" s="63">
        <v>3332748</v>
      </c>
      <c r="G14" s="64">
        <v>2615000</v>
      </c>
      <c r="H14" s="65">
        <f t="shared" si="1"/>
        <v>-717748</v>
      </c>
      <c r="I14" s="65">
        <v>2735290</v>
      </c>
      <c r="J14" s="30">
        <f t="shared" si="2"/>
        <v>-20.936116382036683</v>
      </c>
      <c r="K14" s="31">
        <f t="shared" si="3"/>
        <v>-21.536221760541153</v>
      </c>
      <c r="L14" s="84">
        <v>197831506</v>
      </c>
      <c r="M14" s="85">
        <v>205594212</v>
      </c>
      <c r="N14" s="32">
        <f t="shared" si="4"/>
        <v>-0.33462819617821643</v>
      </c>
      <c r="O14" s="31">
        <f t="shared" si="5"/>
        <v>-0.3491090498209162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197831506</v>
      </c>
      <c r="M15" s="85">
        <v>205594212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197831506</v>
      </c>
      <c r="M16" s="85">
        <v>205594212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116002849</v>
      </c>
      <c r="D17" s="64">
        <v>129129250</v>
      </c>
      <c r="E17" s="65">
        <f t="shared" si="0"/>
        <v>13126401</v>
      </c>
      <c r="F17" s="63">
        <v>119781432</v>
      </c>
      <c r="G17" s="64">
        <v>133678152</v>
      </c>
      <c r="H17" s="65">
        <f t="shared" si="1"/>
        <v>13896720</v>
      </c>
      <c r="I17" s="65">
        <v>139305703</v>
      </c>
      <c r="J17" s="42">
        <f t="shared" si="2"/>
        <v>11.315585016364555</v>
      </c>
      <c r="K17" s="31">
        <f t="shared" si="3"/>
        <v>11.60173139356023</v>
      </c>
      <c r="L17" s="88">
        <v>197831506</v>
      </c>
      <c r="M17" s="85">
        <v>205594212</v>
      </c>
      <c r="N17" s="32">
        <f t="shared" si="4"/>
        <v>6.6351418261962785</v>
      </c>
      <c r="O17" s="31">
        <f t="shared" si="5"/>
        <v>6.759295344365045</v>
      </c>
      <c r="P17" s="6"/>
      <c r="Q17" s="33"/>
    </row>
    <row r="18" spans="1:17" ht="16.5">
      <c r="A18" s="3"/>
      <c r="B18" s="34" t="s">
        <v>24</v>
      </c>
      <c r="C18" s="66">
        <f>SUM(C13:C17)</f>
        <v>184837932</v>
      </c>
      <c r="D18" s="67">
        <v>197831506</v>
      </c>
      <c r="E18" s="68">
        <f t="shared" si="0"/>
        <v>12993574</v>
      </c>
      <c r="F18" s="66">
        <f>SUM(F13:F17)</f>
        <v>193056021</v>
      </c>
      <c r="G18" s="67">
        <v>205594212</v>
      </c>
      <c r="H18" s="68">
        <f t="shared" si="1"/>
        <v>12538191</v>
      </c>
      <c r="I18" s="68">
        <v>214658223</v>
      </c>
      <c r="J18" s="43">
        <f t="shared" si="2"/>
        <v>7.029711845077341</v>
      </c>
      <c r="K18" s="36">
        <f t="shared" si="3"/>
        <v>6.494586874345659</v>
      </c>
      <c r="L18" s="89">
        <v>197831506</v>
      </c>
      <c r="M18" s="87">
        <v>205594212</v>
      </c>
      <c r="N18" s="37">
        <f t="shared" si="4"/>
        <v>6.568000346719294</v>
      </c>
      <c r="O18" s="36">
        <f t="shared" si="5"/>
        <v>6.098513609906489</v>
      </c>
      <c r="P18" s="6"/>
      <c r="Q18" s="38"/>
    </row>
    <row r="19" spans="1:17" ht="16.5">
      <c r="A19" s="44"/>
      <c r="B19" s="45" t="s">
        <v>25</v>
      </c>
      <c r="C19" s="72">
        <f>C11-C18</f>
        <v>10264763</v>
      </c>
      <c r="D19" s="73">
        <v>66430</v>
      </c>
      <c r="E19" s="74">
        <f t="shared" si="0"/>
        <v>-10198333</v>
      </c>
      <c r="F19" s="75">
        <f>F11-F18</f>
        <v>15798763</v>
      </c>
      <c r="G19" s="76">
        <v>3293159</v>
      </c>
      <c r="H19" s="77">
        <f t="shared" si="1"/>
        <v>-12505604</v>
      </c>
      <c r="I19" s="77">
        <v>5383410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85122266</v>
      </c>
      <c r="M22" s="85">
        <v>44638000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12070000</v>
      </c>
      <c r="D23" s="64">
        <v>55492266</v>
      </c>
      <c r="E23" s="65">
        <f t="shared" si="0"/>
        <v>43422266</v>
      </c>
      <c r="F23" s="63">
        <v>4570000</v>
      </c>
      <c r="G23" s="64">
        <v>12700000</v>
      </c>
      <c r="H23" s="65">
        <f t="shared" si="1"/>
        <v>8130000</v>
      </c>
      <c r="I23" s="65">
        <v>15630000</v>
      </c>
      <c r="J23" s="30">
        <f t="shared" si="2"/>
        <v>359.75365368682685</v>
      </c>
      <c r="K23" s="31">
        <f t="shared" si="3"/>
        <v>177.89934354485777</v>
      </c>
      <c r="L23" s="84">
        <v>85122266</v>
      </c>
      <c r="M23" s="85">
        <v>44638000</v>
      </c>
      <c r="N23" s="32">
        <f t="shared" si="4"/>
        <v>51.01164247671696</v>
      </c>
      <c r="O23" s="31">
        <f t="shared" si="5"/>
        <v>18.213181594157444</v>
      </c>
      <c r="P23" s="6"/>
      <c r="Q23" s="33"/>
    </row>
    <row r="24" spans="1:17" ht="12.75">
      <c r="A24" s="7"/>
      <c r="B24" s="29" t="s">
        <v>29</v>
      </c>
      <c r="C24" s="63">
        <v>31306000</v>
      </c>
      <c r="D24" s="64">
        <v>29630000</v>
      </c>
      <c r="E24" s="65">
        <f t="shared" si="0"/>
        <v>-1676000</v>
      </c>
      <c r="F24" s="63">
        <v>44688763</v>
      </c>
      <c r="G24" s="64">
        <v>31938000</v>
      </c>
      <c r="H24" s="65">
        <f t="shared" si="1"/>
        <v>-12750763</v>
      </c>
      <c r="I24" s="65">
        <v>33628000</v>
      </c>
      <c r="J24" s="30">
        <f t="shared" si="2"/>
        <v>-5.353606337443302</v>
      </c>
      <c r="K24" s="31">
        <f t="shared" si="3"/>
        <v>-28.532369535491508</v>
      </c>
      <c r="L24" s="84">
        <v>85122266</v>
      </c>
      <c r="M24" s="85">
        <v>44638000</v>
      </c>
      <c r="N24" s="32">
        <f t="shared" si="4"/>
        <v>-1.9689325469789538</v>
      </c>
      <c r="O24" s="31">
        <f t="shared" si="5"/>
        <v>-28.564816972086565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85122266</v>
      </c>
      <c r="M25" s="85">
        <v>44638000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43376000</v>
      </c>
      <c r="D26" s="67">
        <v>85122266</v>
      </c>
      <c r="E26" s="68">
        <f t="shared" si="0"/>
        <v>41746266</v>
      </c>
      <c r="F26" s="66">
        <f>SUM(F22:F24)</f>
        <v>49258763</v>
      </c>
      <c r="G26" s="67">
        <v>44638000</v>
      </c>
      <c r="H26" s="68">
        <f t="shared" si="1"/>
        <v>-4620763</v>
      </c>
      <c r="I26" s="68">
        <v>49258000</v>
      </c>
      <c r="J26" s="43">
        <f t="shared" si="2"/>
        <v>96.24277480634453</v>
      </c>
      <c r="K26" s="36">
        <f t="shared" si="3"/>
        <v>-9.380590819952179</v>
      </c>
      <c r="L26" s="89">
        <v>85122266</v>
      </c>
      <c r="M26" s="87">
        <v>44638000</v>
      </c>
      <c r="N26" s="37">
        <f t="shared" si="4"/>
        <v>49.04270992973801</v>
      </c>
      <c r="O26" s="36">
        <f t="shared" si="5"/>
        <v>-10.351635377929119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400000</v>
      </c>
      <c r="E28" s="65">
        <f t="shared" si="0"/>
        <v>400000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85122266</v>
      </c>
      <c r="M28" s="85">
        <v>44638000</v>
      </c>
      <c r="N28" s="32">
        <f t="shared" si="4"/>
        <v>0.46991230238161186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2000000</v>
      </c>
      <c r="E29" s="65">
        <f t="shared" si="0"/>
        <v>2000000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85122266</v>
      </c>
      <c r="M29" s="85">
        <v>44638000</v>
      </c>
      <c r="N29" s="32">
        <f t="shared" si="4"/>
        <v>2.3495615119080595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85122266</v>
      </c>
      <c r="M30" s="85">
        <v>44638000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21000000</v>
      </c>
      <c r="D31" s="64">
        <v>27923244</v>
      </c>
      <c r="E31" s="65">
        <f t="shared" si="0"/>
        <v>6923244</v>
      </c>
      <c r="F31" s="63">
        <v>33673662</v>
      </c>
      <c r="G31" s="64">
        <v>24923944</v>
      </c>
      <c r="H31" s="65">
        <f t="shared" si="1"/>
        <v>-8749718</v>
      </c>
      <c r="I31" s="65">
        <v>28557593</v>
      </c>
      <c r="J31" s="30">
        <f t="shared" si="2"/>
        <v>32.96782857142857</v>
      </c>
      <c r="K31" s="31">
        <f t="shared" si="3"/>
        <v>-25.983862402610086</v>
      </c>
      <c r="L31" s="84">
        <v>85122266</v>
      </c>
      <c r="M31" s="85">
        <v>44638000</v>
      </c>
      <c r="N31" s="32">
        <f t="shared" si="4"/>
        <v>8.1332938199742</v>
      </c>
      <c r="O31" s="31">
        <f t="shared" si="5"/>
        <v>-19.601500963304808</v>
      </c>
      <c r="P31" s="6"/>
      <c r="Q31" s="33"/>
    </row>
    <row r="32" spans="1:17" ht="12.75">
      <c r="A32" s="7"/>
      <c r="B32" s="29" t="s">
        <v>36</v>
      </c>
      <c r="C32" s="63">
        <v>22376000</v>
      </c>
      <c r="D32" s="64">
        <v>54799022</v>
      </c>
      <c r="E32" s="65">
        <f t="shared" si="0"/>
        <v>32423022</v>
      </c>
      <c r="F32" s="63">
        <v>15585101</v>
      </c>
      <c r="G32" s="64">
        <v>19714056</v>
      </c>
      <c r="H32" s="65">
        <f t="shared" si="1"/>
        <v>4128955</v>
      </c>
      <c r="I32" s="65">
        <v>20700407</v>
      </c>
      <c r="J32" s="30">
        <f t="shared" si="2"/>
        <v>144.90088487665355</v>
      </c>
      <c r="K32" s="31">
        <f t="shared" si="3"/>
        <v>26.492962734088156</v>
      </c>
      <c r="L32" s="84">
        <v>85122266</v>
      </c>
      <c r="M32" s="85">
        <v>44638000</v>
      </c>
      <c r="N32" s="32">
        <f t="shared" si="4"/>
        <v>38.08994229547414</v>
      </c>
      <c r="O32" s="31">
        <f t="shared" si="5"/>
        <v>9.249865585375689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43376000</v>
      </c>
      <c r="D33" s="82">
        <v>85122266</v>
      </c>
      <c r="E33" s="83">
        <f t="shared" si="0"/>
        <v>41746266</v>
      </c>
      <c r="F33" s="81">
        <f>SUM(F28:F32)</f>
        <v>49258763</v>
      </c>
      <c r="G33" s="82">
        <v>44638000</v>
      </c>
      <c r="H33" s="83">
        <f t="shared" si="1"/>
        <v>-4620763</v>
      </c>
      <c r="I33" s="83">
        <v>49258000</v>
      </c>
      <c r="J33" s="58">
        <f t="shared" si="2"/>
        <v>96.24277480634453</v>
      </c>
      <c r="K33" s="59">
        <f t="shared" si="3"/>
        <v>-9.380590819952179</v>
      </c>
      <c r="L33" s="96">
        <v>85122266</v>
      </c>
      <c r="M33" s="97">
        <v>44638000</v>
      </c>
      <c r="N33" s="60">
        <f t="shared" si="4"/>
        <v>49.04270992973801</v>
      </c>
      <c r="O33" s="59">
        <f t="shared" si="5"/>
        <v>-10.351635377929119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22153759</v>
      </c>
      <c r="D8" s="64">
        <v>23693570</v>
      </c>
      <c r="E8" s="65">
        <f>($D8-$C8)</f>
        <v>1539811</v>
      </c>
      <c r="F8" s="63">
        <v>23483175</v>
      </c>
      <c r="G8" s="64">
        <v>24641313</v>
      </c>
      <c r="H8" s="65">
        <f>($G8-$F8)</f>
        <v>1158138</v>
      </c>
      <c r="I8" s="65">
        <v>25626965</v>
      </c>
      <c r="J8" s="30">
        <f>IF($C8=0,0,($E8/$C8)*100)</f>
        <v>6.950563107597225</v>
      </c>
      <c r="K8" s="31">
        <f>IF($F8=0,0,($H8/$F8)*100)</f>
        <v>4.931777751517842</v>
      </c>
      <c r="L8" s="84">
        <v>129940364</v>
      </c>
      <c r="M8" s="85">
        <v>135137939</v>
      </c>
      <c r="N8" s="32">
        <f>IF($L8=0,0,($E8/$L8)*100)</f>
        <v>1.1850136113209595</v>
      </c>
      <c r="O8" s="31">
        <f>IF($M8=0,0,($H8/$M8)*100)</f>
        <v>0.8570043383597851</v>
      </c>
      <c r="P8" s="6"/>
      <c r="Q8" s="33"/>
    </row>
    <row r="9" spans="1:17" ht="12.75">
      <c r="A9" s="3"/>
      <c r="B9" s="29" t="s">
        <v>16</v>
      </c>
      <c r="C9" s="63">
        <v>5618</v>
      </c>
      <c r="D9" s="64">
        <v>136000</v>
      </c>
      <c r="E9" s="65">
        <f>($D9-$C9)</f>
        <v>130382</v>
      </c>
      <c r="F9" s="63">
        <v>5955</v>
      </c>
      <c r="G9" s="64">
        <v>141400</v>
      </c>
      <c r="H9" s="65">
        <f>($G9-$F9)</f>
        <v>135445</v>
      </c>
      <c r="I9" s="65">
        <v>147098</v>
      </c>
      <c r="J9" s="30">
        <f>IF($C9=0,0,($E9/$C9)*100)</f>
        <v>2320.7903168387325</v>
      </c>
      <c r="K9" s="31">
        <f>IF($F9=0,0,($H9/$F9)*100)</f>
        <v>2274.475230898405</v>
      </c>
      <c r="L9" s="84">
        <v>129940364</v>
      </c>
      <c r="M9" s="85">
        <v>135137939</v>
      </c>
      <c r="N9" s="32">
        <f>IF($L9=0,0,($E9/$L9)*100)</f>
        <v>0.10033987591415397</v>
      </c>
      <c r="O9" s="31">
        <f>IF($M9=0,0,($H9/$M9)*100)</f>
        <v>0.10022722042549428</v>
      </c>
      <c r="P9" s="6"/>
      <c r="Q9" s="33"/>
    </row>
    <row r="10" spans="1:17" ht="12.75">
      <c r="A10" s="3"/>
      <c r="B10" s="29" t="s">
        <v>17</v>
      </c>
      <c r="C10" s="63">
        <v>105578812</v>
      </c>
      <c r="D10" s="64">
        <v>106110794</v>
      </c>
      <c r="E10" s="65">
        <f aca="true" t="shared" si="0" ref="E10:E33">($D10-$C10)</f>
        <v>531982</v>
      </c>
      <c r="F10" s="63">
        <v>111762642</v>
      </c>
      <c r="G10" s="64">
        <v>110355226</v>
      </c>
      <c r="H10" s="65">
        <f aca="true" t="shared" si="1" ref="H10:H33">($G10-$F10)</f>
        <v>-1407416</v>
      </c>
      <c r="I10" s="65">
        <v>114769432</v>
      </c>
      <c r="J10" s="30">
        <f aca="true" t="shared" si="2" ref="J10:J33">IF($C10=0,0,($E10/$C10)*100)</f>
        <v>0.5038719321827565</v>
      </c>
      <c r="K10" s="31">
        <f aca="true" t="shared" si="3" ref="K10:K33">IF($F10=0,0,($H10/$F10)*100)</f>
        <v>-1.2592902018189585</v>
      </c>
      <c r="L10" s="84">
        <v>129940364</v>
      </c>
      <c r="M10" s="85">
        <v>135137939</v>
      </c>
      <c r="N10" s="32">
        <f aca="true" t="shared" si="4" ref="N10:N33">IF($L10=0,0,($E10/$L10)*100)</f>
        <v>0.4094047327741825</v>
      </c>
      <c r="O10" s="31">
        <f aca="true" t="shared" si="5" ref="O10:O33">IF($M10=0,0,($H10/$M10)*100)</f>
        <v>-1.0414662310337588</v>
      </c>
      <c r="P10" s="6"/>
      <c r="Q10" s="33"/>
    </row>
    <row r="11" spans="1:17" ht="16.5">
      <c r="A11" s="7"/>
      <c r="B11" s="34" t="s">
        <v>18</v>
      </c>
      <c r="C11" s="66">
        <f>SUM(C8:C10)</f>
        <v>127738189</v>
      </c>
      <c r="D11" s="67">
        <v>129940364</v>
      </c>
      <c r="E11" s="68">
        <f t="shared" si="0"/>
        <v>2202175</v>
      </c>
      <c r="F11" s="66">
        <f>SUM(F8:F10)</f>
        <v>135251772</v>
      </c>
      <c r="G11" s="67">
        <v>135137939</v>
      </c>
      <c r="H11" s="68">
        <f t="shared" si="1"/>
        <v>-113833</v>
      </c>
      <c r="I11" s="68">
        <v>140543495</v>
      </c>
      <c r="J11" s="35">
        <f t="shared" si="2"/>
        <v>1.72397543541188</v>
      </c>
      <c r="K11" s="36">
        <f t="shared" si="3"/>
        <v>-0.08416377716663113</v>
      </c>
      <c r="L11" s="86">
        <v>129940364</v>
      </c>
      <c r="M11" s="87">
        <v>135137939</v>
      </c>
      <c r="N11" s="37">
        <f t="shared" si="4"/>
        <v>1.6947582200092959</v>
      </c>
      <c r="O11" s="36">
        <f t="shared" si="5"/>
        <v>-0.08423467224847939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41851134</v>
      </c>
      <c r="D13" s="64">
        <v>47315298</v>
      </c>
      <c r="E13" s="65">
        <f t="shared" si="0"/>
        <v>5464164</v>
      </c>
      <c r="F13" s="63">
        <v>45201653</v>
      </c>
      <c r="G13" s="64">
        <v>49207908</v>
      </c>
      <c r="H13" s="65">
        <f t="shared" si="1"/>
        <v>4006255</v>
      </c>
      <c r="I13" s="65">
        <v>51176227</v>
      </c>
      <c r="J13" s="30">
        <f t="shared" si="2"/>
        <v>13.056191022207427</v>
      </c>
      <c r="K13" s="31">
        <f t="shared" si="3"/>
        <v>8.863071888101084</v>
      </c>
      <c r="L13" s="84">
        <v>129994412</v>
      </c>
      <c r="M13" s="85">
        <v>135194182</v>
      </c>
      <c r="N13" s="32">
        <f t="shared" si="4"/>
        <v>4.203383757757218</v>
      </c>
      <c r="O13" s="31">
        <f t="shared" si="5"/>
        <v>2.9633338807434773</v>
      </c>
      <c r="P13" s="6"/>
      <c r="Q13" s="33"/>
    </row>
    <row r="14" spans="1:17" ht="12.75">
      <c r="A14" s="3"/>
      <c r="B14" s="29" t="s">
        <v>21</v>
      </c>
      <c r="C14" s="63">
        <v>1047097</v>
      </c>
      <c r="D14" s="64">
        <v>2500000</v>
      </c>
      <c r="E14" s="65">
        <f t="shared" si="0"/>
        <v>1452903</v>
      </c>
      <c r="F14" s="63">
        <v>1099452</v>
      </c>
      <c r="G14" s="64">
        <v>2600000</v>
      </c>
      <c r="H14" s="65">
        <f t="shared" si="1"/>
        <v>1500548</v>
      </c>
      <c r="I14" s="65">
        <v>2704000</v>
      </c>
      <c r="J14" s="30">
        <f t="shared" si="2"/>
        <v>138.7553397631738</v>
      </c>
      <c r="K14" s="31">
        <f t="shared" si="3"/>
        <v>136.48144712092935</v>
      </c>
      <c r="L14" s="84">
        <v>129994412</v>
      </c>
      <c r="M14" s="85">
        <v>135194182</v>
      </c>
      <c r="N14" s="32">
        <f t="shared" si="4"/>
        <v>1.1176657347394285</v>
      </c>
      <c r="O14" s="31">
        <f t="shared" si="5"/>
        <v>1.1099205437701454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129994412</v>
      </c>
      <c r="M15" s="85">
        <v>135194182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129994412</v>
      </c>
      <c r="M16" s="85">
        <v>135194182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74974126</v>
      </c>
      <c r="D17" s="64">
        <v>80179114</v>
      </c>
      <c r="E17" s="65">
        <f t="shared" si="0"/>
        <v>5204988</v>
      </c>
      <c r="F17" s="63">
        <v>78544467</v>
      </c>
      <c r="G17" s="64">
        <v>83386274</v>
      </c>
      <c r="H17" s="65">
        <f t="shared" si="1"/>
        <v>4841807</v>
      </c>
      <c r="I17" s="65">
        <v>86721723</v>
      </c>
      <c r="J17" s="42">
        <f t="shared" si="2"/>
        <v>6.942379028199676</v>
      </c>
      <c r="K17" s="31">
        <f t="shared" si="3"/>
        <v>6.164415120418348</v>
      </c>
      <c r="L17" s="88">
        <v>129994412</v>
      </c>
      <c r="M17" s="85">
        <v>135194182</v>
      </c>
      <c r="N17" s="32">
        <f t="shared" si="4"/>
        <v>4.00400903386524</v>
      </c>
      <c r="O17" s="31">
        <f t="shared" si="5"/>
        <v>3.581372310829175</v>
      </c>
      <c r="P17" s="6"/>
      <c r="Q17" s="33"/>
    </row>
    <row r="18" spans="1:17" ht="16.5">
      <c r="A18" s="3"/>
      <c r="B18" s="34" t="s">
        <v>24</v>
      </c>
      <c r="C18" s="66">
        <f>SUM(C13:C17)</f>
        <v>117872357</v>
      </c>
      <c r="D18" s="67">
        <v>129994412</v>
      </c>
      <c r="E18" s="68">
        <f t="shared" si="0"/>
        <v>12122055</v>
      </c>
      <c r="F18" s="66">
        <f>SUM(F13:F17)</f>
        <v>124845572</v>
      </c>
      <c r="G18" s="67">
        <v>135194182</v>
      </c>
      <c r="H18" s="68">
        <f t="shared" si="1"/>
        <v>10348610</v>
      </c>
      <c r="I18" s="68">
        <v>140601950</v>
      </c>
      <c r="J18" s="43">
        <f t="shared" si="2"/>
        <v>10.284052434787574</v>
      </c>
      <c r="K18" s="36">
        <f t="shared" si="3"/>
        <v>8.289128588397192</v>
      </c>
      <c r="L18" s="89">
        <v>129994412</v>
      </c>
      <c r="M18" s="87">
        <v>135194182</v>
      </c>
      <c r="N18" s="37">
        <f t="shared" si="4"/>
        <v>9.325058526361888</v>
      </c>
      <c r="O18" s="36">
        <f t="shared" si="5"/>
        <v>7.654626735342797</v>
      </c>
      <c r="P18" s="6"/>
      <c r="Q18" s="38"/>
    </row>
    <row r="19" spans="1:17" ht="16.5">
      <c r="A19" s="44"/>
      <c r="B19" s="45" t="s">
        <v>25</v>
      </c>
      <c r="C19" s="72">
        <f>C11-C18</f>
        <v>9865832</v>
      </c>
      <c r="D19" s="73">
        <v>-54048</v>
      </c>
      <c r="E19" s="74">
        <f t="shared" si="0"/>
        <v>-9919880</v>
      </c>
      <c r="F19" s="75">
        <f>F11-F18</f>
        <v>10406200</v>
      </c>
      <c r="G19" s="76">
        <v>-56243</v>
      </c>
      <c r="H19" s="77">
        <f t="shared" si="1"/>
        <v>-10462443</v>
      </c>
      <c r="I19" s="77">
        <v>-58455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33679000</v>
      </c>
      <c r="M22" s="85">
        <v>35026160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17020339</v>
      </c>
      <c r="D23" s="64">
        <v>8484000</v>
      </c>
      <c r="E23" s="65">
        <f t="shared" si="0"/>
        <v>-8536339</v>
      </c>
      <c r="F23" s="63">
        <v>17866356</v>
      </c>
      <c r="G23" s="64">
        <v>8823360</v>
      </c>
      <c r="H23" s="65">
        <f t="shared" si="1"/>
        <v>-9042996</v>
      </c>
      <c r="I23" s="65">
        <v>9176294</v>
      </c>
      <c r="J23" s="30">
        <f t="shared" si="2"/>
        <v>-50.153754281862426</v>
      </c>
      <c r="K23" s="31">
        <f t="shared" si="3"/>
        <v>-50.61466367288327</v>
      </c>
      <c r="L23" s="84">
        <v>33679000</v>
      </c>
      <c r="M23" s="85">
        <v>35026160</v>
      </c>
      <c r="N23" s="32">
        <f t="shared" si="4"/>
        <v>-25.34617714302681</v>
      </c>
      <c r="O23" s="31">
        <f t="shared" si="5"/>
        <v>-25.81783444145747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25195000</v>
      </c>
      <c r="E24" s="65">
        <f t="shared" si="0"/>
        <v>25195000</v>
      </c>
      <c r="F24" s="63">
        <v>0</v>
      </c>
      <c r="G24" s="64">
        <v>26202800</v>
      </c>
      <c r="H24" s="65">
        <f t="shared" si="1"/>
        <v>26202800</v>
      </c>
      <c r="I24" s="65">
        <v>27250912</v>
      </c>
      <c r="J24" s="30">
        <f t="shared" si="2"/>
        <v>0</v>
      </c>
      <c r="K24" s="31">
        <f t="shared" si="3"/>
        <v>0</v>
      </c>
      <c r="L24" s="84">
        <v>33679000</v>
      </c>
      <c r="M24" s="85">
        <v>35026160</v>
      </c>
      <c r="N24" s="32">
        <f t="shared" si="4"/>
        <v>74.80922830250304</v>
      </c>
      <c r="O24" s="31">
        <f t="shared" si="5"/>
        <v>74.80922830250304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33679000</v>
      </c>
      <c r="M25" s="85">
        <v>35026160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17020339</v>
      </c>
      <c r="D26" s="67">
        <v>33679000</v>
      </c>
      <c r="E26" s="68">
        <f t="shared" si="0"/>
        <v>16658661</v>
      </c>
      <c r="F26" s="66">
        <f>SUM(F22:F24)</f>
        <v>17866356</v>
      </c>
      <c r="G26" s="67">
        <v>35026160</v>
      </c>
      <c r="H26" s="68">
        <f t="shared" si="1"/>
        <v>17159804</v>
      </c>
      <c r="I26" s="68">
        <v>36427206</v>
      </c>
      <c r="J26" s="43">
        <f t="shared" si="2"/>
        <v>97.87502469839173</v>
      </c>
      <c r="K26" s="36">
        <f t="shared" si="3"/>
        <v>96.04534914674264</v>
      </c>
      <c r="L26" s="89">
        <v>33679000</v>
      </c>
      <c r="M26" s="87">
        <v>35026160</v>
      </c>
      <c r="N26" s="37">
        <f t="shared" si="4"/>
        <v>49.46305115947623</v>
      </c>
      <c r="O26" s="36">
        <f t="shared" si="5"/>
        <v>48.99139386104557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33939000</v>
      </c>
      <c r="M28" s="85">
        <v>35296560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33939000</v>
      </c>
      <c r="M29" s="85">
        <v>35296560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33939000</v>
      </c>
      <c r="M30" s="85">
        <v>35296560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136090074</v>
      </c>
      <c r="D31" s="64">
        <v>26945000</v>
      </c>
      <c r="E31" s="65">
        <f t="shared" si="0"/>
        <v>-109145074</v>
      </c>
      <c r="F31" s="63">
        <v>142894579</v>
      </c>
      <c r="G31" s="64">
        <v>28022800</v>
      </c>
      <c r="H31" s="65">
        <f t="shared" si="1"/>
        <v>-114871779</v>
      </c>
      <c r="I31" s="65">
        <v>29143712</v>
      </c>
      <c r="J31" s="30">
        <f t="shared" si="2"/>
        <v>-80.20061330850625</v>
      </c>
      <c r="K31" s="31">
        <f t="shared" si="3"/>
        <v>-80.389179074456</v>
      </c>
      <c r="L31" s="84">
        <v>33939000</v>
      </c>
      <c r="M31" s="85">
        <v>35296560</v>
      </c>
      <c r="N31" s="32">
        <f t="shared" si="4"/>
        <v>-321.5918972273785</v>
      </c>
      <c r="O31" s="31">
        <f t="shared" si="5"/>
        <v>-325.4475195316484</v>
      </c>
      <c r="P31" s="6"/>
      <c r="Q31" s="33"/>
    </row>
    <row r="32" spans="1:17" ht="12.75">
      <c r="A32" s="7"/>
      <c r="B32" s="29" t="s">
        <v>36</v>
      </c>
      <c r="C32" s="63">
        <v>155535833</v>
      </c>
      <c r="D32" s="64">
        <v>6994000</v>
      </c>
      <c r="E32" s="65">
        <f t="shared" si="0"/>
        <v>-148541833</v>
      </c>
      <c r="F32" s="63">
        <v>163307677</v>
      </c>
      <c r="G32" s="64">
        <v>7273760</v>
      </c>
      <c r="H32" s="65">
        <f t="shared" si="1"/>
        <v>-156033917</v>
      </c>
      <c r="I32" s="65">
        <v>7564710</v>
      </c>
      <c r="J32" s="30">
        <f t="shared" si="2"/>
        <v>-95.50328701425349</v>
      </c>
      <c r="K32" s="31">
        <f t="shared" si="3"/>
        <v>-95.54597791504928</v>
      </c>
      <c r="L32" s="84">
        <v>33939000</v>
      </c>
      <c r="M32" s="85">
        <v>35296560</v>
      </c>
      <c r="N32" s="32">
        <f t="shared" si="4"/>
        <v>-437.6729809363859</v>
      </c>
      <c r="O32" s="31">
        <f t="shared" si="5"/>
        <v>-442.0655072335661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291625907</v>
      </c>
      <c r="D33" s="82">
        <v>33939000</v>
      </c>
      <c r="E33" s="83">
        <f t="shared" si="0"/>
        <v>-257686907</v>
      </c>
      <c r="F33" s="81">
        <f>SUM(F28:F32)</f>
        <v>306202256</v>
      </c>
      <c r="G33" s="82">
        <v>35296560</v>
      </c>
      <c r="H33" s="83">
        <f t="shared" si="1"/>
        <v>-270905696</v>
      </c>
      <c r="I33" s="83">
        <v>36708422</v>
      </c>
      <c r="J33" s="58">
        <f t="shared" si="2"/>
        <v>-88.36214506827064</v>
      </c>
      <c r="K33" s="59">
        <f t="shared" si="3"/>
        <v>-88.47279557600646</v>
      </c>
      <c r="L33" s="96">
        <v>33939000</v>
      </c>
      <c r="M33" s="97">
        <v>35296560</v>
      </c>
      <c r="N33" s="60">
        <f t="shared" si="4"/>
        <v>-759.2648781637644</v>
      </c>
      <c r="O33" s="59">
        <f t="shared" si="5"/>
        <v>-767.5130267652145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24983628</v>
      </c>
      <c r="D8" s="64">
        <v>27186612</v>
      </c>
      <c r="E8" s="65">
        <f>($D8-$C8)</f>
        <v>2202984</v>
      </c>
      <c r="F8" s="63">
        <v>26281752</v>
      </c>
      <c r="G8" s="64">
        <v>28437216</v>
      </c>
      <c r="H8" s="65">
        <f>($G8-$F8)</f>
        <v>2155464</v>
      </c>
      <c r="I8" s="65">
        <v>29745312</v>
      </c>
      <c r="J8" s="30">
        <f>IF($C8=0,0,($E8/$C8)*100)</f>
        <v>8.81771054227993</v>
      </c>
      <c r="K8" s="31">
        <f>IF($F8=0,0,($H8/$F8)*100)</f>
        <v>8.201371050149168</v>
      </c>
      <c r="L8" s="84">
        <v>214574604</v>
      </c>
      <c r="M8" s="85">
        <v>228522274</v>
      </c>
      <c r="N8" s="32">
        <f>IF($L8=0,0,($E8/$L8)*100)</f>
        <v>1.026675085929554</v>
      </c>
      <c r="O8" s="31">
        <f>IF($M8=0,0,($H8/$M8)*100)</f>
        <v>0.9432183402831008</v>
      </c>
      <c r="P8" s="6"/>
      <c r="Q8" s="33"/>
    </row>
    <row r="9" spans="1:17" ht="12.75">
      <c r="A9" s="3"/>
      <c r="B9" s="29" t="s">
        <v>16</v>
      </c>
      <c r="C9" s="63">
        <v>40622232</v>
      </c>
      <c r="D9" s="64">
        <v>45402444</v>
      </c>
      <c r="E9" s="65">
        <f>($D9-$C9)</f>
        <v>4780212</v>
      </c>
      <c r="F9" s="63">
        <v>42734616</v>
      </c>
      <c r="G9" s="64">
        <v>47490960</v>
      </c>
      <c r="H9" s="65">
        <f>($G9-$F9)</f>
        <v>4756344</v>
      </c>
      <c r="I9" s="65">
        <v>49675536</v>
      </c>
      <c r="J9" s="30">
        <f>IF($C9=0,0,($E9/$C9)*100)</f>
        <v>11.767477473911331</v>
      </c>
      <c r="K9" s="31">
        <f>IF($F9=0,0,($H9/$F9)*100)</f>
        <v>11.129956099289625</v>
      </c>
      <c r="L9" s="84">
        <v>214574604</v>
      </c>
      <c r="M9" s="85">
        <v>228522274</v>
      </c>
      <c r="N9" s="32">
        <f>IF($L9=0,0,($E9/$L9)*100)</f>
        <v>2.2277622378834727</v>
      </c>
      <c r="O9" s="31">
        <f>IF($M9=0,0,($H9/$M9)*100)</f>
        <v>2.0813480965098394</v>
      </c>
      <c r="P9" s="6"/>
      <c r="Q9" s="33"/>
    </row>
    <row r="10" spans="1:17" ht="12.75">
      <c r="A10" s="3"/>
      <c r="B10" s="29" t="s">
        <v>17</v>
      </c>
      <c r="C10" s="63">
        <v>111913404</v>
      </c>
      <c r="D10" s="64">
        <v>141985548</v>
      </c>
      <c r="E10" s="65">
        <f aca="true" t="shared" si="0" ref="E10:E33">($D10-$C10)</f>
        <v>30072144</v>
      </c>
      <c r="F10" s="63">
        <v>117598260</v>
      </c>
      <c r="G10" s="64">
        <v>152594098</v>
      </c>
      <c r="H10" s="65">
        <f aca="true" t="shared" si="1" ref="H10:H33">($G10-$F10)</f>
        <v>34995838</v>
      </c>
      <c r="I10" s="65">
        <v>151698288</v>
      </c>
      <c r="J10" s="30">
        <f aca="true" t="shared" si="2" ref="J10:J33">IF($C10=0,0,($E10/$C10)*100)</f>
        <v>26.87090457904399</v>
      </c>
      <c r="K10" s="31">
        <f aca="true" t="shared" si="3" ref="K10:K33">IF($F10=0,0,($H10/$F10)*100)</f>
        <v>29.758805955122124</v>
      </c>
      <c r="L10" s="84">
        <v>214574604</v>
      </c>
      <c r="M10" s="85">
        <v>228522274</v>
      </c>
      <c r="N10" s="32">
        <f aca="true" t="shared" si="4" ref="N10:N33">IF($L10=0,0,($E10/$L10)*100)</f>
        <v>14.01477315554081</v>
      </c>
      <c r="O10" s="31">
        <f aca="true" t="shared" si="5" ref="O10:O33">IF($M10=0,0,($H10/$M10)*100)</f>
        <v>15.313972413910076</v>
      </c>
      <c r="P10" s="6"/>
      <c r="Q10" s="33"/>
    </row>
    <row r="11" spans="1:17" ht="16.5">
      <c r="A11" s="7"/>
      <c r="B11" s="34" t="s">
        <v>18</v>
      </c>
      <c r="C11" s="66">
        <f>SUM(C8:C10)</f>
        <v>177519264</v>
      </c>
      <c r="D11" s="67">
        <v>214574604</v>
      </c>
      <c r="E11" s="68">
        <f t="shared" si="0"/>
        <v>37055340</v>
      </c>
      <c r="F11" s="66">
        <f>SUM(F8:F10)</f>
        <v>186614628</v>
      </c>
      <c r="G11" s="67">
        <v>228522274</v>
      </c>
      <c r="H11" s="68">
        <f t="shared" si="1"/>
        <v>41907646</v>
      </c>
      <c r="I11" s="68">
        <v>231119136</v>
      </c>
      <c r="J11" s="35">
        <f t="shared" si="2"/>
        <v>20.873982442829416</v>
      </c>
      <c r="K11" s="36">
        <f t="shared" si="3"/>
        <v>22.456785113329918</v>
      </c>
      <c r="L11" s="86">
        <v>214574604</v>
      </c>
      <c r="M11" s="87">
        <v>228522274</v>
      </c>
      <c r="N11" s="37">
        <f t="shared" si="4"/>
        <v>17.269210479353838</v>
      </c>
      <c r="O11" s="36">
        <f t="shared" si="5"/>
        <v>18.338538850703017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67228200</v>
      </c>
      <c r="D13" s="64">
        <v>75541284</v>
      </c>
      <c r="E13" s="65">
        <f t="shared" si="0"/>
        <v>8313084</v>
      </c>
      <c r="F13" s="63">
        <v>71931984</v>
      </c>
      <c r="G13" s="64">
        <v>79324308</v>
      </c>
      <c r="H13" s="65">
        <f t="shared" si="1"/>
        <v>7392324</v>
      </c>
      <c r="I13" s="65">
        <v>83605128</v>
      </c>
      <c r="J13" s="30">
        <f t="shared" si="2"/>
        <v>12.36547163243996</v>
      </c>
      <c r="K13" s="31">
        <f t="shared" si="3"/>
        <v>10.27682484053269</v>
      </c>
      <c r="L13" s="84">
        <v>219850920</v>
      </c>
      <c r="M13" s="85">
        <v>229535136</v>
      </c>
      <c r="N13" s="32">
        <f t="shared" si="4"/>
        <v>3.7812368490429784</v>
      </c>
      <c r="O13" s="31">
        <f t="shared" si="5"/>
        <v>3.220563147247313</v>
      </c>
      <c r="P13" s="6"/>
      <c r="Q13" s="33"/>
    </row>
    <row r="14" spans="1:17" ht="12.75">
      <c r="A14" s="3"/>
      <c r="B14" s="29" t="s">
        <v>21</v>
      </c>
      <c r="C14" s="63">
        <v>198684</v>
      </c>
      <c r="D14" s="64">
        <v>999996</v>
      </c>
      <c r="E14" s="65">
        <f t="shared" si="0"/>
        <v>801312</v>
      </c>
      <c r="F14" s="63">
        <v>209016</v>
      </c>
      <c r="G14" s="64">
        <v>962496</v>
      </c>
      <c r="H14" s="65">
        <f t="shared" si="1"/>
        <v>753480</v>
      </c>
      <c r="I14" s="65">
        <v>1010628</v>
      </c>
      <c r="J14" s="30">
        <f t="shared" si="2"/>
        <v>403.30977834148695</v>
      </c>
      <c r="K14" s="31">
        <f t="shared" si="3"/>
        <v>360.48914915604547</v>
      </c>
      <c r="L14" s="84">
        <v>219850920</v>
      </c>
      <c r="M14" s="85">
        <v>229535136</v>
      </c>
      <c r="N14" s="32">
        <f t="shared" si="4"/>
        <v>0.36447971197937223</v>
      </c>
      <c r="O14" s="31">
        <f t="shared" si="5"/>
        <v>0.3282634689967466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219850920</v>
      </c>
      <c r="M15" s="85">
        <v>229535136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34777380</v>
      </c>
      <c r="D16" s="64">
        <v>37000008</v>
      </c>
      <c r="E16" s="65">
        <f t="shared" si="0"/>
        <v>2222628</v>
      </c>
      <c r="F16" s="63">
        <v>36585804</v>
      </c>
      <c r="G16" s="64">
        <v>38997996</v>
      </c>
      <c r="H16" s="65">
        <f t="shared" si="1"/>
        <v>2412192</v>
      </c>
      <c r="I16" s="65">
        <v>41103888</v>
      </c>
      <c r="J16" s="30">
        <f t="shared" si="2"/>
        <v>6.391016229514703</v>
      </c>
      <c r="K16" s="31">
        <f t="shared" si="3"/>
        <v>6.593245839287828</v>
      </c>
      <c r="L16" s="84">
        <v>219850920</v>
      </c>
      <c r="M16" s="85">
        <v>229535136</v>
      </c>
      <c r="N16" s="32">
        <f t="shared" si="4"/>
        <v>1.0109705249357155</v>
      </c>
      <c r="O16" s="31">
        <f t="shared" si="5"/>
        <v>1.0509031610742157</v>
      </c>
      <c r="P16" s="6"/>
      <c r="Q16" s="33"/>
    </row>
    <row r="17" spans="1:17" ht="12.75">
      <c r="A17" s="3"/>
      <c r="B17" s="29" t="s">
        <v>23</v>
      </c>
      <c r="C17" s="63">
        <v>80923464</v>
      </c>
      <c r="D17" s="64">
        <v>106309632</v>
      </c>
      <c r="E17" s="65">
        <f t="shared" si="0"/>
        <v>25386168</v>
      </c>
      <c r="F17" s="63">
        <v>85318644</v>
      </c>
      <c r="G17" s="64">
        <v>110250336</v>
      </c>
      <c r="H17" s="65">
        <f t="shared" si="1"/>
        <v>24931692</v>
      </c>
      <c r="I17" s="65">
        <v>113313528</v>
      </c>
      <c r="J17" s="42">
        <f t="shared" si="2"/>
        <v>31.37058986995416</v>
      </c>
      <c r="K17" s="31">
        <f t="shared" si="3"/>
        <v>29.221856831198583</v>
      </c>
      <c r="L17" s="88">
        <v>219850920</v>
      </c>
      <c r="M17" s="85">
        <v>229535136</v>
      </c>
      <c r="N17" s="32">
        <f t="shared" si="4"/>
        <v>11.546991934352606</v>
      </c>
      <c r="O17" s="31">
        <f t="shared" si="5"/>
        <v>10.861819429684177</v>
      </c>
      <c r="P17" s="6"/>
      <c r="Q17" s="33"/>
    </row>
    <row r="18" spans="1:17" ht="16.5">
      <c r="A18" s="3"/>
      <c r="B18" s="34" t="s">
        <v>24</v>
      </c>
      <c r="C18" s="66">
        <f>SUM(C13:C17)</f>
        <v>183127728</v>
      </c>
      <c r="D18" s="67">
        <v>219850920</v>
      </c>
      <c r="E18" s="68">
        <f t="shared" si="0"/>
        <v>36723192</v>
      </c>
      <c r="F18" s="66">
        <f>SUM(F13:F17)</f>
        <v>194045448</v>
      </c>
      <c r="G18" s="67">
        <v>229535136</v>
      </c>
      <c r="H18" s="68">
        <f t="shared" si="1"/>
        <v>35489688</v>
      </c>
      <c r="I18" s="68">
        <v>239033172</v>
      </c>
      <c r="J18" s="43">
        <f t="shared" si="2"/>
        <v>20.05332147188546</v>
      </c>
      <c r="K18" s="36">
        <f t="shared" si="3"/>
        <v>18.28936899359783</v>
      </c>
      <c r="L18" s="89">
        <v>219850920</v>
      </c>
      <c r="M18" s="87">
        <v>229535136</v>
      </c>
      <c r="N18" s="37">
        <f t="shared" si="4"/>
        <v>16.703679020310673</v>
      </c>
      <c r="O18" s="36">
        <f t="shared" si="5"/>
        <v>15.461549207002454</v>
      </c>
      <c r="P18" s="6"/>
      <c r="Q18" s="38"/>
    </row>
    <row r="19" spans="1:17" ht="16.5">
      <c r="A19" s="44"/>
      <c r="B19" s="45" t="s">
        <v>25</v>
      </c>
      <c r="C19" s="72">
        <f>C11-C18</f>
        <v>-5608464</v>
      </c>
      <c r="D19" s="73">
        <v>-5276316</v>
      </c>
      <c r="E19" s="74">
        <f t="shared" si="0"/>
        <v>332148</v>
      </c>
      <c r="F19" s="75">
        <f>F11-F18</f>
        <v>-7430820</v>
      </c>
      <c r="G19" s="76">
        <v>-1012862</v>
      </c>
      <c r="H19" s="77">
        <f t="shared" si="1"/>
        <v>6417958</v>
      </c>
      <c r="I19" s="77">
        <v>-7914036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56225772</v>
      </c>
      <c r="M22" s="85">
        <v>59261988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60893064</v>
      </c>
      <c r="D23" s="64">
        <v>34179120</v>
      </c>
      <c r="E23" s="65">
        <f t="shared" si="0"/>
        <v>-26713944</v>
      </c>
      <c r="F23" s="63">
        <v>64059552</v>
      </c>
      <c r="G23" s="64">
        <v>36024804</v>
      </c>
      <c r="H23" s="65">
        <f t="shared" si="1"/>
        <v>-28034748</v>
      </c>
      <c r="I23" s="65">
        <v>37970136</v>
      </c>
      <c r="J23" s="30">
        <f t="shared" si="2"/>
        <v>-43.870257538691106</v>
      </c>
      <c r="K23" s="31">
        <f t="shared" si="3"/>
        <v>-43.763571746489895</v>
      </c>
      <c r="L23" s="84">
        <v>56225772</v>
      </c>
      <c r="M23" s="85">
        <v>59261988</v>
      </c>
      <c r="N23" s="32">
        <f t="shared" si="4"/>
        <v>-47.511920334326405</v>
      </c>
      <c r="O23" s="31">
        <f t="shared" si="5"/>
        <v>-47.30645890583353</v>
      </c>
      <c r="P23" s="6"/>
      <c r="Q23" s="33"/>
    </row>
    <row r="24" spans="1:17" ht="12.75">
      <c r="A24" s="7"/>
      <c r="B24" s="29" t="s">
        <v>29</v>
      </c>
      <c r="C24" s="63">
        <v>24447000</v>
      </c>
      <c r="D24" s="64">
        <v>22046652</v>
      </c>
      <c r="E24" s="65">
        <f t="shared" si="0"/>
        <v>-2400348</v>
      </c>
      <c r="F24" s="63">
        <v>26039004</v>
      </c>
      <c r="G24" s="64">
        <v>23237184</v>
      </c>
      <c r="H24" s="65">
        <f t="shared" si="1"/>
        <v>-2801820</v>
      </c>
      <c r="I24" s="65">
        <v>24491964</v>
      </c>
      <c r="J24" s="30">
        <f t="shared" si="2"/>
        <v>-9.818578966744386</v>
      </c>
      <c r="K24" s="31">
        <f t="shared" si="3"/>
        <v>-10.760088980361921</v>
      </c>
      <c r="L24" s="84">
        <v>56225772</v>
      </c>
      <c r="M24" s="85">
        <v>59261988</v>
      </c>
      <c r="N24" s="32">
        <f t="shared" si="4"/>
        <v>-4.269124130478813</v>
      </c>
      <c r="O24" s="31">
        <f t="shared" si="5"/>
        <v>-4.727853544163925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56225772</v>
      </c>
      <c r="M25" s="85">
        <v>59261988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85340064</v>
      </c>
      <c r="D26" s="67">
        <v>56225772</v>
      </c>
      <c r="E26" s="68">
        <f t="shared" si="0"/>
        <v>-29114292</v>
      </c>
      <c r="F26" s="66">
        <f>SUM(F22:F24)</f>
        <v>90098556</v>
      </c>
      <c r="G26" s="67">
        <v>59261988</v>
      </c>
      <c r="H26" s="68">
        <f t="shared" si="1"/>
        <v>-30836568</v>
      </c>
      <c r="I26" s="68">
        <v>62462100</v>
      </c>
      <c r="J26" s="43">
        <f t="shared" si="2"/>
        <v>-34.11562006796714</v>
      </c>
      <c r="K26" s="36">
        <f t="shared" si="3"/>
        <v>-34.22537426681955</v>
      </c>
      <c r="L26" s="89">
        <v>56225772</v>
      </c>
      <c r="M26" s="87">
        <v>59261988</v>
      </c>
      <c r="N26" s="37">
        <f t="shared" si="4"/>
        <v>-51.78104446480521</v>
      </c>
      <c r="O26" s="36">
        <f t="shared" si="5"/>
        <v>-52.03431244999746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56225772</v>
      </c>
      <c r="M28" s="85">
        <v>59261988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56225772</v>
      </c>
      <c r="M29" s="85">
        <v>59261988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56225772</v>
      </c>
      <c r="M30" s="85">
        <v>59261988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29269104</v>
      </c>
      <c r="D31" s="64">
        <v>16845684</v>
      </c>
      <c r="E31" s="65">
        <f t="shared" si="0"/>
        <v>-12423420</v>
      </c>
      <c r="F31" s="63">
        <v>31111860</v>
      </c>
      <c r="G31" s="64">
        <v>17755368</v>
      </c>
      <c r="H31" s="65">
        <f t="shared" si="1"/>
        <v>-13356492</v>
      </c>
      <c r="I31" s="65">
        <v>18714132</v>
      </c>
      <c r="J31" s="30">
        <f t="shared" si="2"/>
        <v>-42.44550841050686</v>
      </c>
      <c r="K31" s="31">
        <f t="shared" si="3"/>
        <v>-42.930548028951016</v>
      </c>
      <c r="L31" s="84">
        <v>56225772</v>
      </c>
      <c r="M31" s="85">
        <v>59261988</v>
      </c>
      <c r="N31" s="32">
        <f t="shared" si="4"/>
        <v>-22.095597015546538</v>
      </c>
      <c r="O31" s="31">
        <f t="shared" si="5"/>
        <v>-22.538042429491227</v>
      </c>
      <c r="P31" s="6"/>
      <c r="Q31" s="33"/>
    </row>
    <row r="32" spans="1:17" ht="12.75">
      <c r="A32" s="7"/>
      <c r="B32" s="29" t="s">
        <v>36</v>
      </c>
      <c r="C32" s="63">
        <v>56070960</v>
      </c>
      <c r="D32" s="64">
        <v>39380088</v>
      </c>
      <c r="E32" s="65">
        <f t="shared" si="0"/>
        <v>-16690872</v>
      </c>
      <c r="F32" s="63">
        <v>58986696</v>
      </c>
      <c r="G32" s="64">
        <v>41506620</v>
      </c>
      <c r="H32" s="65">
        <f t="shared" si="1"/>
        <v>-17480076</v>
      </c>
      <c r="I32" s="65">
        <v>43747968</v>
      </c>
      <c r="J32" s="30">
        <f t="shared" si="2"/>
        <v>-29.767409011723718</v>
      </c>
      <c r="K32" s="31">
        <f t="shared" si="3"/>
        <v>-29.633929657629913</v>
      </c>
      <c r="L32" s="84">
        <v>56225772</v>
      </c>
      <c r="M32" s="85">
        <v>59261988</v>
      </c>
      <c r="N32" s="32">
        <f t="shared" si="4"/>
        <v>-29.685447449258678</v>
      </c>
      <c r="O32" s="31">
        <f t="shared" si="5"/>
        <v>-29.49627002050623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85340064</v>
      </c>
      <c r="D33" s="82">
        <v>56225772</v>
      </c>
      <c r="E33" s="83">
        <f t="shared" si="0"/>
        <v>-29114292</v>
      </c>
      <c r="F33" s="81">
        <f>SUM(F28:F32)</f>
        <v>90098556</v>
      </c>
      <c r="G33" s="82">
        <v>59261988</v>
      </c>
      <c r="H33" s="83">
        <f t="shared" si="1"/>
        <v>-30836568</v>
      </c>
      <c r="I33" s="83">
        <v>62462100</v>
      </c>
      <c r="J33" s="58">
        <f t="shared" si="2"/>
        <v>-34.11562006796714</v>
      </c>
      <c r="K33" s="59">
        <f t="shared" si="3"/>
        <v>-34.22537426681955</v>
      </c>
      <c r="L33" s="96">
        <v>56225772</v>
      </c>
      <c r="M33" s="97">
        <v>59261988</v>
      </c>
      <c r="N33" s="60">
        <f t="shared" si="4"/>
        <v>-51.78104446480521</v>
      </c>
      <c r="O33" s="59">
        <f t="shared" si="5"/>
        <v>-52.03431244999746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90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943805160</v>
      </c>
      <c r="M8" s="85">
        <v>1029307584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196011444</v>
      </c>
      <c r="D9" s="64">
        <v>213701748</v>
      </c>
      <c r="E9" s="65">
        <f>($D9-$C9)</f>
        <v>17690304</v>
      </c>
      <c r="F9" s="63">
        <v>214828512</v>
      </c>
      <c r="G9" s="64">
        <v>226523796</v>
      </c>
      <c r="H9" s="65">
        <f>($G9-$F9)</f>
        <v>11695284</v>
      </c>
      <c r="I9" s="65">
        <v>240115272</v>
      </c>
      <c r="J9" s="30">
        <f>IF($C9=0,0,($E9/$C9)*100)</f>
        <v>9.02513834855479</v>
      </c>
      <c r="K9" s="31">
        <f>IF($F9=0,0,($H9/$F9)*100)</f>
        <v>5.444009219781776</v>
      </c>
      <c r="L9" s="84">
        <v>943805160</v>
      </c>
      <c r="M9" s="85">
        <v>1029307584</v>
      </c>
      <c r="N9" s="32">
        <f>IF($L9=0,0,($E9/$L9)*100)</f>
        <v>1.874359746030632</v>
      </c>
      <c r="O9" s="31">
        <f>IF($M9=0,0,($H9/$M9)*100)</f>
        <v>1.1362282938352468</v>
      </c>
      <c r="P9" s="6"/>
      <c r="Q9" s="33"/>
    </row>
    <row r="10" spans="1:17" ht="12.75">
      <c r="A10" s="3"/>
      <c r="B10" s="29" t="s">
        <v>17</v>
      </c>
      <c r="C10" s="63">
        <v>734422392</v>
      </c>
      <c r="D10" s="64">
        <v>730103412</v>
      </c>
      <c r="E10" s="65">
        <f aca="true" t="shared" si="0" ref="E10:E33">($D10-$C10)</f>
        <v>-4318980</v>
      </c>
      <c r="F10" s="63">
        <v>798402288</v>
      </c>
      <c r="G10" s="64">
        <v>802783788</v>
      </c>
      <c r="H10" s="65">
        <f aca="true" t="shared" si="1" ref="H10:H33">($G10-$F10)</f>
        <v>4381500</v>
      </c>
      <c r="I10" s="65">
        <v>865039968</v>
      </c>
      <c r="J10" s="30">
        <f aca="true" t="shared" si="2" ref="J10:J33">IF($C10=0,0,($E10/$C10)*100)</f>
        <v>-0.5880784746007581</v>
      </c>
      <c r="K10" s="31">
        <f aca="true" t="shared" si="3" ref="K10:K33">IF($F10=0,0,($H10/$F10)*100)</f>
        <v>0.5487834974741456</v>
      </c>
      <c r="L10" s="84">
        <v>943805160</v>
      </c>
      <c r="M10" s="85">
        <v>1029307584</v>
      </c>
      <c r="N10" s="32">
        <f aca="true" t="shared" si="4" ref="N10:N33">IF($L10=0,0,($E10/$L10)*100)</f>
        <v>-0.4576135184512024</v>
      </c>
      <c r="O10" s="31">
        <f aca="true" t="shared" si="5" ref="O10:O33">IF($M10=0,0,($H10/$M10)*100)</f>
        <v>0.42567450858304373</v>
      </c>
      <c r="P10" s="6"/>
      <c r="Q10" s="33"/>
    </row>
    <row r="11" spans="1:17" ht="16.5">
      <c r="A11" s="7"/>
      <c r="B11" s="34" t="s">
        <v>18</v>
      </c>
      <c r="C11" s="66">
        <f>SUM(C8:C10)</f>
        <v>930433836</v>
      </c>
      <c r="D11" s="67">
        <v>943805160</v>
      </c>
      <c r="E11" s="68">
        <f t="shared" si="0"/>
        <v>13371324</v>
      </c>
      <c r="F11" s="66">
        <f>SUM(F8:F10)</f>
        <v>1013230800</v>
      </c>
      <c r="G11" s="67">
        <v>1029307584</v>
      </c>
      <c r="H11" s="68">
        <f t="shared" si="1"/>
        <v>16076784</v>
      </c>
      <c r="I11" s="68">
        <v>1105155240</v>
      </c>
      <c r="J11" s="35">
        <f t="shared" si="2"/>
        <v>1.4371063779757038</v>
      </c>
      <c r="K11" s="36">
        <f t="shared" si="3"/>
        <v>1.5866852843399548</v>
      </c>
      <c r="L11" s="86">
        <v>943805160</v>
      </c>
      <c r="M11" s="87">
        <v>1029307584</v>
      </c>
      <c r="N11" s="37">
        <f t="shared" si="4"/>
        <v>1.4167462275794296</v>
      </c>
      <c r="O11" s="36">
        <f t="shared" si="5"/>
        <v>1.5619028024182906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282613776</v>
      </c>
      <c r="D13" s="64">
        <v>274982952</v>
      </c>
      <c r="E13" s="65">
        <f t="shared" si="0"/>
        <v>-7630824</v>
      </c>
      <c r="F13" s="63">
        <v>302037984</v>
      </c>
      <c r="G13" s="64">
        <v>294077808</v>
      </c>
      <c r="H13" s="65">
        <f t="shared" si="1"/>
        <v>-7960176</v>
      </c>
      <c r="I13" s="65">
        <v>314130420</v>
      </c>
      <c r="J13" s="30">
        <f t="shared" si="2"/>
        <v>-2.700089184612147</v>
      </c>
      <c r="K13" s="31">
        <f t="shared" si="3"/>
        <v>-2.635488389433827</v>
      </c>
      <c r="L13" s="84">
        <v>944557248</v>
      </c>
      <c r="M13" s="85">
        <v>1024328952</v>
      </c>
      <c r="N13" s="32">
        <f t="shared" si="4"/>
        <v>-0.8078731083962842</v>
      </c>
      <c r="O13" s="31">
        <f t="shared" si="5"/>
        <v>-0.7771112965671598</v>
      </c>
      <c r="P13" s="6"/>
      <c r="Q13" s="33"/>
    </row>
    <row r="14" spans="1:17" ht="12.75">
      <c r="A14" s="3"/>
      <c r="B14" s="29" t="s">
        <v>21</v>
      </c>
      <c r="C14" s="63">
        <v>32245836</v>
      </c>
      <c r="D14" s="64">
        <v>18300636</v>
      </c>
      <c r="E14" s="65">
        <f t="shared" si="0"/>
        <v>-13945200</v>
      </c>
      <c r="F14" s="63">
        <v>35341428</v>
      </c>
      <c r="G14" s="64">
        <v>19142472</v>
      </c>
      <c r="H14" s="65">
        <f t="shared" si="1"/>
        <v>-16198956</v>
      </c>
      <c r="I14" s="65">
        <v>20023020</v>
      </c>
      <c r="J14" s="30">
        <f t="shared" si="2"/>
        <v>-43.24651406153651</v>
      </c>
      <c r="K14" s="31">
        <f t="shared" si="3"/>
        <v>-45.83560121000204</v>
      </c>
      <c r="L14" s="84">
        <v>944557248</v>
      </c>
      <c r="M14" s="85">
        <v>1024328952</v>
      </c>
      <c r="N14" s="32">
        <f t="shared" si="4"/>
        <v>-1.4763742514842255</v>
      </c>
      <c r="O14" s="31">
        <f t="shared" si="5"/>
        <v>-1.5814212776444105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944557248</v>
      </c>
      <c r="M15" s="85">
        <v>1024328952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144734292</v>
      </c>
      <c r="D16" s="64">
        <v>216200004</v>
      </c>
      <c r="E16" s="65">
        <f t="shared" si="0"/>
        <v>71465712</v>
      </c>
      <c r="F16" s="63">
        <v>158628792</v>
      </c>
      <c r="G16" s="64">
        <v>247819992</v>
      </c>
      <c r="H16" s="65">
        <f t="shared" si="1"/>
        <v>89191200</v>
      </c>
      <c r="I16" s="65">
        <v>287601996</v>
      </c>
      <c r="J16" s="30">
        <f t="shared" si="2"/>
        <v>49.37718008113792</v>
      </c>
      <c r="K16" s="31">
        <f t="shared" si="3"/>
        <v>56.226362739999935</v>
      </c>
      <c r="L16" s="84">
        <v>944557248</v>
      </c>
      <c r="M16" s="85">
        <v>1024328952</v>
      </c>
      <c r="N16" s="32">
        <f t="shared" si="4"/>
        <v>7.566054058800679</v>
      </c>
      <c r="O16" s="31">
        <f t="shared" si="5"/>
        <v>8.707280979011125</v>
      </c>
      <c r="P16" s="6"/>
      <c r="Q16" s="33"/>
    </row>
    <row r="17" spans="1:17" ht="12.75">
      <c r="A17" s="3"/>
      <c r="B17" s="29" t="s">
        <v>23</v>
      </c>
      <c r="C17" s="63">
        <v>458828820</v>
      </c>
      <c r="D17" s="64">
        <v>435073656</v>
      </c>
      <c r="E17" s="65">
        <f t="shared" si="0"/>
        <v>-23755164</v>
      </c>
      <c r="F17" s="63">
        <v>504531120</v>
      </c>
      <c r="G17" s="64">
        <v>463288680</v>
      </c>
      <c r="H17" s="65">
        <f t="shared" si="1"/>
        <v>-41242440</v>
      </c>
      <c r="I17" s="65">
        <v>479069436</v>
      </c>
      <c r="J17" s="42">
        <f t="shared" si="2"/>
        <v>-5.177347839658372</v>
      </c>
      <c r="K17" s="31">
        <f t="shared" si="3"/>
        <v>-8.174409538900198</v>
      </c>
      <c r="L17" s="88">
        <v>944557248</v>
      </c>
      <c r="M17" s="85">
        <v>1024328952</v>
      </c>
      <c r="N17" s="32">
        <f t="shared" si="4"/>
        <v>-2.5149522752907827</v>
      </c>
      <c r="O17" s="31">
        <f t="shared" si="5"/>
        <v>-4.026288617487013</v>
      </c>
      <c r="P17" s="6"/>
      <c r="Q17" s="33"/>
    </row>
    <row r="18" spans="1:17" ht="16.5">
      <c r="A18" s="3"/>
      <c r="B18" s="34" t="s">
        <v>24</v>
      </c>
      <c r="C18" s="66">
        <f>SUM(C13:C17)</f>
        <v>918422724</v>
      </c>
      <c r="D18" s="67">
        <v>944557248</v>
      </c>
      <c r="E18" s="68">
        <f t="shared" si="0"/>
        <v>26134524</v>
      </c>
      <c r="F18" s="66">
        <f>SUM(F13:F17)</f>
        <v>1000539324</v>
      </c>
      <c r="G18" s="67">
        <v>1024328952</v>
      </c>
      <c r="H18" s="68">
        <f t="shared" si="1"/>
        <v>23789628</v>
      </c>
      <c r="I18" s="68">
        <v>1100824872</v>
      </c>
      <c r="J18" s="43">
        <f t="shared" si="2"/>
        <v>2.8455876925797843</v>
      </c>
      <c r="K18" s="36">
        <f t="shared" si="3"/>
        <v>2.3776804598636647</v>
      </c>
      <c r="L18" s="89">
        <v>944557248</v>
      </c>
      <c r="M18" s="87">
        <v>1024328952</v>
      </c>
      <c r="N18" s="37">
        <f t="shared" si="4"/>
        <v>2.766854423629387</v>
      </c>
      <c r="O18" s="36">
        <f t="shared" si="5"/>
        <v>2.322459787312543</v>
      </c>
      <c r="P18" s="6"/>
      <c r="Q18" s="38"/>
    </row>
    <row r="19" spans="1:17" ht="16.5">
      <c r="A19" s="44"/>
      <c r="B19" s="45" t="s">
        <v>25</v>
      </c>
      <c r="C19" s="72">
        <f>C11-C18</f>
        <v>12011112</v>
      </c>
      <c r="D19" s="73">
        <v>-752088</v>
      </c>
      <c r="E19" s="74">
        <f t="shared" si="0"/>
        <v>-12763200</v>
      </c>
      <c r="F19" s="75">
        <f>F11-F18</f>
        <v>12691476</v>
      </c>
      <c r="G19" s="76">
        <v>4978632</v>
      </c>
      <c r="H19" s="77">
        <f t="shared" si="1"/>
        <v>-7712844</v>
      </c>
      <c r="I19" s="77">
        <v>4330368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2000004</v>
      </c>
      <c r="D22" s="64">
        <v>0</v>
      </c>
      <c r="E22" s="65">
        <f t="shared" si="0"/>
        <v>-2000004</v>
      </c>
      <c r="F22" s="63">
        <v>2000004</v>
      </c>
      <c r="G22" s="64">
        <v>0</v>
      </c>
      <c r="H22" s="65">
        <f t="shared" si="1"/>
        <v>-2000004</v>
      </c>
      <c r="I22" s="65">
        <v>0</v>
      </c>
      <c r="J22" s="30">
        <f t="shared" si="2"/>
        <v>-100</v>
      </c>
      <c r="K22" s="31">
        <f t="shared" si="3"/>
        <v>-100</v>
      </c>
      <c r="L22" s="84">
        <v>202695596</v>
      </c>
      <c r="M22" s="85">
        <v>198984636</v>
      </c>
      <c r="N22" s="32">
        <f t="shared" si="4"/>
        <v>-0.9867032335522475</v>
      </c>
      <c r="O22" s="31">
        <f t="shared" si="5"/>
        <v>-1.0051047358249308</v>
      </c>
      <c r="P22" s="6"/>
      <c r="Q22" s="33"/>
    </row>
    <row r="23" spans="1:17" ht="12.75">
      <c r="A23" s="7"/>
      <c r="B23" s="29" t="s">
        <v>28</v>
      </c>
      <c r="C23" s="63">
        <v>5652528</v>
      </c>
      <c r="D23" s="64">
        <v>6845532</v>
      </c>
      <c r="E23" s="65">
        <f t="shared" si="0"/>
        <v>1193004</v>
      </c>
      <c r="F23" s="63">
        <v>5903748</v>
      </c>
      <c r="G23" s="64">
        <v>427284</v>
      </c>
      <c r="H23" s="65">
        <f t="shared" si="1"/>
        <v>-5476464</v>
      </c>
      <c r="I23" s="65">
        <v>570012</v>
      </c>
      <c r="J23" s="30">
        <f t="shared" si="2"/>
        <v>21.105671657000194</v>
      </c>
      <c r="K23" s="31">
        <f t="shared" si="3"/>
        <v>-92.76249596019342</v>
      </c>
      <c r="L23" s="84">
        <v>202695596</v>
      </c>
      <c r="M23" s="85">
        <v>198984636</v>
      </c>
      <c r="N23" s="32">
        <f t="shared" si="4"/>
        <v>0.5885692750818325</v>
      </c>
      <c r="O23" s="31">
        <f t="shared" si="5"/>
        <v>-2.7522044465784785</v>
      </c>
      <c r="P23" s="6"/>
      <c r="Q23" s="33"/>
    </row>
    <row r="24" spans="1:17" ht="12.75">
      <c r="A24" s="7"/>
      <c r="B24" s="29" t="s">
        <v>29</v>
      </c>
      <c r="C24" s="63">
        <v>246885240</v>
      </c>
      <c r="D24" s="64">
        <v>195850064</v>
      </c>
      <c r="E24" s="65">
        <f t="shared" si="0"/>
        <v>-51035176</v>
      </c>
      <c r="F24" s="63">
        <v>298006116</v>
      </c>
      <c r="G24" s="64">
        <v>198557352</v>
      </c>
      <c r="H24" s="65">
        <f t="shared" si="1"/>
        <v>-99448764</v>
      </c>
      <c r="I24" s="65">
        <v>212776296</v>
      </c>
      <c r="J24" s="30">
        <f t="shared" si="2"/>
        <v>-20.671618927077212</v>
      </c>
      <c r="K24" s="31">
        <f t="shared" si="3"/>
        <v>-33.37138355912131</v>
      </c>
      <c r="L24" s="84">
        <v>202695596</v>
      </c>
      <c r="M24" s="85">
        <v>198984636</v>
      </c>
      <c r="N24" s="32">
        <f t="shared" si="4"/>
        <v>-25.178236235581558</v>
      </c>
      <c r="O24" s="31">
        <f t="shared" si="5"/>
        <v>-49.97811187794419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202695596</v>
      </c>
      <c r="M25" s="85">
        <v>198984636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254537772</v>
      </c>
      <c r="D26" s="67">
        <v>202695596</v>
      </c>
      <c r="E26" s="68">
        <f t="shared" si="0"/>
        <v>-51842176</v>
      </c>
      <c r="F26" s="66">
        <f>SUM(F22:F24)</f>
        <v>305909868</v>
      </c>
      <c r="G26" s="67">
        <v>198984636</v>
      </c>
      <c r="H26" s="68">
        <f t="shared" si="1"/>
        <v>-106925232</v>
      </c>
      <c r="I26" s="68">
        <v>213346308</v>
      </c>
      <c r="J26" s="43">
        <f t="shared" si="2"/>
        <v>-20.36718385356182</v>
      </c>
      <c r="K26" s="36">
        <f t="shared" si="3"/>
        <v>-34.95318169991169</v>
      </c>
      <c r="L26" s="89">
        <v>202695596</v>
      </c>
      <c r="M26" s="87">
        <v>198984636</v>
      </c>
      <c r="N26" s="37">
        <f t="shared" si="4"/>
        <v>-25.57637019405197</v>
      </c>
      <c r="O26" s="36">
        <f t="shared" si="5"/>
        <v>-53.7354210603476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188449224</v>
      </c>
      <c r="D28" s="64">
        <v>162978764</v>
      </c>
      <c r="E28" s="65">
        <f t="shared" si="0"/>
        <v>-25470460</v>
      </c>
      <c r="F28" s="63">
        <v>223908144</v>
      </c>
      <c r="G28" s="64">
        <v>114323088</v>
      </c>
      <c r="H28" s="65">
        <f t="shared" si="1"/>
        <v>-109585056</v>
      </c>
      <c r="I28" s="65">
        <v>119406348</v>
      </c>
      <c r="J28" s="30">
        <f t="shared" si="2"/>
        <v>-13.515821110518342</v>
      </c>
      <c r="K28" s="31">
        <f t="shared" si="3"/>
        <v>-48.94196970343339</v>
      </c>
      <c r="L28" s="84">
        <v>202795592</v>
      </c>
      <c r="M28" s="85">
        <v>199184640</v>
      </c>
      <c r="N28" s="32">
        <f t="shared" si="4"/>
        <v>-12.55967141534319</v>
      </c>
      <c r="O28" s="31">
        <f t="shared" si="5"/>
        <v>-55.01682057411655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202795592</v>
      </c>
      <c r="M29" s="85">
        <v>199184640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202795592</v>
      </c>
      <c r="M30" s="85">
        <v>199184640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202795592</v>
      </c>
      <c r="M31" s="85">
        <v>199184640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66088548</v>
      </c>
      <c r="D32" s="64">
        <v>39816828</v>
      </c>
      <c r="E32" s="65">
        <f t="shared" si="0"/>
        <v>-26271720</v>
      </c>
      <c r="F32" s="63">
        <v>82001724</v>
      </c>
      <c r="G32" s="64">
        <v>84861552</v>
      </c>
      <c r="H32" s="65">
        <f t="shared" si="1"/>
        <v>2859828</v>
      </c>
      <c r="I32" s="65">
        <v>94539960</v>
      </c>
      <c r="J32" s="30">
        <f t="shared" si="2"/>
        <v>-39.75230322808726</v>
      </c>
      <c r="K32" s="31">
        <f t="shared" si="3"/>
        <v>3.487521798931935</v>
      </c>
      <c r="L32" s="84">
        <v>202795592</v>
      </c>
      <c r="M32" s="85">
        <v>199184640</v>
      </c>
      <c r="N32" s="32">
        <f t="shared" si="4"/>
        <v>-12.954778622604382</v>
      </c>
      <c r="O32" s="31">
        <f t="shared" si="5"/>
        <v>1.4357673362765322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254537772</v>
      </c>
      <c r="D33" s="82">
        <v>202795592</v>
      </c>
      <c r="E33" s="83">
        <f t="shared" si="0"/>
        <v>-51742180</v>
      </c>
      <c r="F33" s="81">
        <f>SUM(F28:F32)</f>
        <v>305909868</v>
      </c>
      <c r="G33" s="82">
        <v>199184640</v>
      </c>
      <c r="H33" s="83">
        <f t="shared" si="1"/>
        <v>-106725228</v>
      </c>
      <c r="I33" s="83">
        <v>213946308</v>
      </c>
      <c r="J33" s="58">
        <f t="shared" si="2"/>
        <v>-20.32789852501734</v>
      </c>
      <c r="K33" s="59">
        <f t="shared" si="3"/>
        <v>-34.887801657970705</v>
      </c>
      <c r="L33" s="96">
        <v>202795592</v>
      </c>
      <c r="M33" s="97">
        <v>199184640</v>
      </c>
      <c r="N33" s="60">
        <f t="shared" si="4"/>
        <v>-25.514450037947572</v>
      </c>
      <c r="O33" s="59">
        <f t="shared" si="5"/>
        <v>-53.581053237840024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91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138860730</v>
      </c>
      <c r="D8" s="64">
        <v>124374524</v>
      </c>
      <c r="E8" s="65">
        <f>($D8-$C8)</f>
        <v>-14486206</v>
      </c>
      <c r="F8" s="63">
        <v>146359210</v>
      </c>
      <c r="G8" s="64">
        <v>130095752</v>
      </c>
      <c r="H8" s="65">
        <f>($G8-$F8)</f>
        <v>-16263458</v>
      </c>
      <c r="I8" s="65">
        <v>136080156</v>
      </c>
      <c r="J8" s="30">
        <f>IF($C8=0,0,($E8/$C8)*100)</f>
        <v>-10.432183382587718</v>
      </c>
      <c r="K8" s="31">
        <f>IF($F8=0,0,($H8/$F8)*100)</f>
        <v>-11.112015431075365</v>
      </c>
      <c r="L8" s="84">
        <v>406713912</v>
      </c>
      <c r="M8" s="85">
        <v>427768171</v>
      </c>
      <c r="N8" s="32">
        <f>IF($L8=0,0,($E8/$L8)*100)</f>
        <v>-3.5617680075817026</v>
      </c>
      <c r="O8" s="31">
        <f>IF($M8=0,0,($H8/$M8)*100)</f>
        <v>-3.8019327062087562</v>
      </c>
      <c r="P8" s="6"/>
      <c r="Q8" s="33"/>
    </row>
    <row r="9" spans="1:17" ht="12.75">
      <c r="A9" s="3"/>
      <c r="B9" s="29" t="s">
        <v>16</v>
      </c>
      <c r="C9" s="63">
        <v>170136202</v>
      </c>
      <c r="D9" s="64">
        <v>182864643</v>
      </c>
      <c r="E9" s="65">
        <f>($D9-$C9)</f>
        <v>12728441</v>
      </c>
      <c r="F9" s="63">
        <v>179323556</v>
      </c>
      <c r="G9" s="64">
        <v>188494344</v>
      </c>
      <c r="H9" s="65">
        <f>($G9-$F9)</f>
        <v>9170788</v>
      </c>
      <c r="I9" s="65">
        <v>197165083</v>
      </c>
      <c r="J9" s="30">
        <f>IF($C9=0,0,($E9/$C9)*100)</f>
        <v>7.481324286291521</v>
      </c>
      <c r="K9" s="31">
        <f>IF($F9=0,0,($H9/$F9)*100)</f>
        <v>5.114101127907591</v>
      </c>
      <c r="L9" s="84">
        <v>406713912</v>
      </c>
      <c r="M9" s="85">
        <v>427768171</v>
      </c>
      <c r="N9" s="32">
        <f>IF($L9=0,0,($E9/$L9)*100)</f>
        <v>3.129580922719949</v>
      </c>
      <c r="O9" s="31">
        <f>IF($M9=0,0,($H9/$M9)*100)</f>
        <v>2.1438687171514688</v>
      </c>
      <c r="P9" s="6"/>
      <c r="Q9" s="33"/>
    </row>
    <row r="10" spans="1:17" ht="12.75">
      <c r="A10" s="3"/>
      <c r="B10" s="29" t="s">
        <v>17</v>
      </c>
      <c r="C10" s="63">
        <v>100501841</v>
      </c>
      <c r="D10" s="64">
        <v>99474745</v>
      </c>
      <c r="E10" s="65">
        <f aca="true" t="shared" si="0" ref="E10:E33">($D10-$C10)</f>
        <v>-1027096</v>
      </c>
      <c r="F10" s="63">
        <v>105928941</v>
      </c>
      <c r="G10" s="64">
        <v>109178075</v>
      </c>
      <c r="H10" s="65">
        <f aca="true" t="shared" si="1" ref="H10:H33">($G10-$F10)</f>
        <v>3249134</v>
      </c>
      <c r="I10" s="65">
        <v>114200266</v>
      </c>
      <c r="J10" s="30">
        <f aca="true" t="shared" si="2" ref="J10:J33">IF($C10=0,0,($E10/$C10)*100)</f>
        <v>-1.0219673488369232</v>
      </c>
      <c r="K10" s="31">
        <f aca="true" t="shared" si="3" ref="K10:K33">IF($F10=0,0,($H10/$F10)*100)</f>
        <v>3.0672769588058095</v>
      </c>
      <c r="L10" s="84">
        <v>406713912</v>
      </c>
      <c r="M10" s="85">
        <v>427768171</v>
      </c>
      <c r="N10" s="32">
        <f aca="true" t="shared" si="4" ref="N10:N33">IF($L10=0,0,($E10/$L10)*100)</f>
        <v>-0.252535251363617</v>
      </c>
      <c r="O10" s="31">
        <f aca="true" t="shared" si="5" ref="O10:O33">IF($M10=0,0,($H10/$M10)*100)</f>
        <v>0.7595548758114591</v>
      </c>
      <c r="P10" s="6"/>
      <c r="Q10" s="33"/>
    </row>
    <row r="11" spans="1:17" ht="16.5">
      <c r="A11" s="7"/>
      <c r="B11" s="34" t="s">
        <v>18</v>
      </c>
      <c r="C11" s="66">
        <f>SUM(C8:C10)</f>
        <v>409498773</v>
      </c>
      <c r="D11" s="67">
        <v>406713912</v>
      </c>
      <c r="E11" s="68">
        <f t="shared" si="0"/>
        <v>-2784861</v>
      </c>
      <c r="F11" s="66">
        <f>SUM(F8:F10)</f>
        <v>431611707</v>
      </c>
      <c r="G11" s="67">
        <v>427768171</v>
      </c>
      <c r="H11" s="68">
        <f t="shared" si="1"/>
        <v>-3843536</v>
      </c>
      <c r="I11" s="68">
        <v>447445505</v>
      </c>
      <c r="J11" s="35">
        <f t="shared" si="2"/>
        <v>-0.6800657739699747</v>
      </c>
      <c r="K11" s="36">
        <f t="shared" si="3"/>
        <v>-0.8905078193349375</v>
      </c>
      <c r="L11" s="86">
        <v>406713912</v>
      </c>
      <c r="M11" s="87">
        <v>427768171</v>
      </c>
      <c r="N11" s="37">
        <f t="shared" si="4"/>
        <v>-0.684722336225371</v>
      </c>
      <c r="O11" s="36">
        <f t="shared" si="5"/>
        <v>-0.8985091132458286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152018458</v>
      </c>
      <c r="D13" s="64">
        <v>140358256</v>
      </c>
      <c r="E13" s="65">
        <f t="shared" si="0"/>
        <v>-11660202</v>
      </c>
      <c r="F13" s="63">
        <v>160227460</v>
      </c>
      <c r="G13" s="64">
        <v>133429059</v>
      </c>
      <c r="H13" s="65">
        <f t="shared" si="1"/>
        <v>-26798401</v>
      </c>
      <c r="I13" s="65">
        <v>139566795</v>
      </c>
      <c r="J13" s="30">
        <f t="shared" si="2"/>
        <v>-7.67025409506522</v>
      </c>
      <c r="K13" s="31">
        <f t="shared" si="3"/>
        <v>-16.72522362895848</v>
      </c>
      <c r="L13" s="84">
        <v>420073473</v>
      </c>
      <c r="M13" s="85">
        <v>429858705</v>
      </c>
      <c r="N13" s="32">
        <f t="shared" si="4"/>
        <v>-2.7757529930960434</v>
      </c>
      <c r="O13" s="31">
        <f t="shared" si="5"/>
        <v>-6.234234805132073</v>
      </c>
      <c r="P13" s="6"/>
      <c r="Q13" s="33"/>
    </row>
    <row r="14" spans="1:17" ht="12.75">
      <c r="A14" s="3"/>
      <c r="B14" s="29" t="s">
        <v>21</v>
      </c>
      <c r="C14" s="63">
        <v>15177600</v>
      </c>
      <c r="D14" s="64">
        <v>9000000</v>
      </c>
      <c r="E14" s="65">
        <f t="shared" si="0"/>
        <v>-6177600</v>
      </c>
      <c r="F14" s="63">
        <v>15997190</v>
      </c>
      <c r="G14" s="64">
        <v>9414000</v>
      </c>
      <c r="H14" s="65">
        <f t="shared" si="1"/>
        <v>-6583190</v>
      </c>
      <c r="I14" s="65">
        <v>9847044</v>
      </c>
      <c r="J14" s="30">
        <f t="shared" si="2"/>
        <v>-40.702087286527515</v>
      </c>
      <c r="K14" s="31">
        <f t="shared" si="3"/>
        <v>-41.15216484895159</v>
      </c>
      <c r="L14" s="84">
        <v>420073473</v>
      </c>
      <c r="M14" s="85">
        <v>429858705</v>
      </c>
      <c r="N14" s="32">
        <f t="shared" si="4"/>
        <v>-1.4705998824162838</v>
      </c>
      <c r="O14" s="31">
        <f t="shared" si="5"/>
        <v>-1.5314776514761985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420073473</v>
      </c>
      <c r="M15" s="85">
        <v>429858705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117370975</v>
      </c>
      <c r="D16" s="64">
        <v>115000000</v>
      </c>
      <c r="E16" s="65">
        <f t="shared" si="0"/>
        <v>-2370975</v>
      </c>
      <c r="F16" s="63">
        <v>123709007</v>
      </c>
      <c r="G16" s="64">
        <v>120952129</v>
      </c>
      <c r="H16" s="65">
        <f t="shared" si="1"/>
        <v>-2756878</v>
      </c>
      <c r="I16" s="65">
        <v>127113927</v>
      </c>
      <c r="J16" s="30">
        <f t="shared" si="2"/>
        <v>-2.0200692718110247</v>
      </c>
      <c r="K16" s="31">
        <f t="shared" si="3"/>
        <v>-2.2285184133763196</v>
      </c>
      <c r="L16" s="84">
        <v>420073473</v>
      </c>
      <c r="M16" s="85">
        <v>429858705</v>
      </c>
      <c r="N16" s="32">
        <f t="shared" si="4"/>
        <v>-0.5644191200809292</v>
      </c>
      <c r="O16" s="31">
        <f t="shared" si="5"/>
        <v>-0.6413451601497753</v>
      </c>
      <c r="P16" s="6"/>
      <c r="Q16" s="33"/>
    </row>
    <row r="17" spans="1:17" ht="12.75">
      <c r="A17" s="3"/>
      <c r="B17" s="29" t="s">
        <v>23</v>
      </c>
      <c r="C17" s="63">
        <v>170142678</v>
      </c>
      <c r="D17" s="64">
        <v>155715217</v>
      </c>
      <c r="E17" s="65">
        <f t="shared" si="0"/>
        <v>-14427461</v>
      </c>
      <c r="F17" s="63">
        <v>179330386</v>
      </c>
      <c r="G17" s="64">
        <v>166063517</v>
      </c>
      <c r="H17" s="65">
        <f t="shared" si="1"/>
        <v>-13266869</v>
      </c>
      <c r="I17" s="65">
        <v>174162449</v>
      </c>
      <c r="J17" s="42">
        <f t="shared" si="2"/>
        <v>-8.479624965113103</v>
      </c>
      <c r="K17" s="31">
        <f t="shared" si="3"/>
        <v>-7.3980039277894605</v>
      </c>
      <c r="L17" s="88">
        <v>420073473</v>
      </c>
      <c r="M17" s="85">
        <v>429858705</v>
      </c>
      <c r="N17" s="32">
        <f t="shared" si="4"/>
        <v>-3.4345089436294876</v>
      </c>
      <c r="O17" s="31">
        <f t="shared" si="5"/>
        <v>-3.0863325194263544</v>
      </c>
      <c r="P17" s="6"/>
      <c r="Q17" s="33"/>
    </row>
    <row r="18" spans="1:17" ht="16.5">
      <c r="A18" s="3"/>
      <c r="B18" s="34" t="s">
        <v>24</v>
      </c>
      <c r="C18" s="66">
        <f>SUM(C13:C17)</f>
        <v>454709711</v>
      </c>
      <c r="D18" s="67">
        <v>420073473</v>
      </c>
      <c r="E18" s="68">
        <f t="shared" si="0"/>
        <v>-34636238</v>
      </c>
      <c r="F18" s="66">
        <f>SUM(F13:F17)</f>
        <v>479264043</v>
      </c>
      <c r="G18" s="67">
        <v>429858705</v>
      </c>
      <c r="H18" s="68">
        <f t="shared" si="1"/>
        <v>-49405338</v>
      </c>
      <c r="I18" s="68">
        <v>450690215</v>
      </c>
      <c r="J18" s="43">
        <f t="shared" si="2"/>
        <v>-7.617219769471781</v>
      </c>
      <c r="K18" s="36">
        <f t="shared" si="3"/>
        <v>-10.308584322483796</v>
      </c>
      <c r="L18" s="89">
        <v>420073473</v>
      </c>
      <c r="M18" s="87">
        <v>429858705</v>
      </c>
      <c r="N18" s="37">
        <f t="shared" si="4"/>
        <v>-8.245280939222745</v>
      </c>
      <c r="O18" s="36">
        <f t="shared" si="5"/>
        <v>-11.4933901361844</v>
      </c>
      <c r="P18" s="6"/>
      <c r="Q18" s="38"/>
    </row>
    <row r="19" spans="1:17" ht="16.5">
      <c r="A19" s="44"/>
      <c r="B19" s="45" t="s">
        <v>25</v>
      </c>
      <c r="C19" s="72">
        <f>C11-C18</f>
        <v>-45210938</v>
      </c>
      <c r="D19" s="73">
        <v>-13359561</v>
      </c>
      <c r="E19" s="74">
        <f t="shared" si="0"/>
        <v>31851377</v>
      </c>
      <c r="F19" s="75">
        <f>F11-F18</f>
        <v>-47652336</v>
      </c>
      <c r="G19" s="76">
        <v>-2090534</v>
      </c>
      <c r="H19" s="77">
        <f t="shared" si="1"/>
        <v>45561802</v>
      </c>
      <c r="I19" s="77">
        <v>-3244710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98760000</v>
      </c>
      <c r="M22" s="85">
        <v>99898230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100770000</v>
      </c>
      <c r="D23" s="64">
        <v>83950000</v>
      </c>
      <c r="E23" s="65">
        <f t="shared" si="0"/>
        <v>-16820000</v>
      </c>
      <c r="F23" s="63">
        <v>71500000</v>
      </c>
      <c r="G23" s="64">
        <v>84056560</v>
      </c>
      <c r="H23" s="65">
        <f t="shared" si="1"/>
        <v>12556560</v>
      </c>
      <c r="I23" s="65">
        <v>87923162</v>
      </c>
      <c r="J23" s="30">
        <f t="shared" si="2"/>
        <v>-16.691475637590553</v>
      </c>
      <c r="K23" s="31">
        <f t="shared" si="3"/>
        <v>17.561622377622378</v>
      </c>
      <c r="L23" s="84">
        <v>98760000</v>
      </c>
      <c r="M23" s="85">
        <v>99898230</v>
      </c>
      <c r="N23" s="32">
        <f t="shared" si="4"/>
        <v>-17.03118671526934</v>
      </c>
      <c r="O23" s="31">
        <f t="shared" si="5"/>
        <v>12.569351829356737</v>
      </c>
      <c r="P23" s="6"/>
      <c r="Q23" s="33"/>
    </row>
    <row r="24" spans="1:17" ht="12.75">
      <c r="A24" s="7"/>
      <c r="B24" s="29" t="s">
        <v>29</v>
      </c>
      <c r="C24" s="63">
        <v>30688377</v>
      </c>
      <c r="D24" s="64">
        <v>14810000</v>
      </c>
      <c r="E24" s="65">
        <f t="shared" si="0"/>
        <v>-15878377</v>
      </c>
      <c r="F24" s="63">
        <v>26688377</v>
      </c>
      <c r="G24" s="64">
        <v>15841670</v>
      </c>
      <c r="H24" s="65">
        <f t="shared" si="1"/>
        <v>-10846707</v>
      </c>
      <c r="I24" s="65">
        <v>16570388</v>
      </c>
      <c r="J24" s="30">
        <f t="shared" si="2"/>
        <v>-51.74068671015088</v>
      </c>
      <c r="K24" s="31">
        <f t="shared" si="3"/>
        <v>-40.64206302241609</v>
      </c>
      <c r="L24" s="84">
        <v>98760000</v>
      </c>
      <c r="M24" s="85">
        <v>99898230</v>
      </c>
      <c r="N24" s="32">
        <f t="shared" si="4"/>
        <v>-16.077740988254355</v>
      </c>
      <c r="O24" s="31">
        <f t="shared" si="5"/>
        <v>-10.857756939237062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98760000</v>
      </c>
      <c r="M25" s="85">
        <v>99898230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131458377</v>
      </c>
      <c r="D26" s="67">
        <v>98760000</v>
      </c>
      <c r="E26" s="68">
        <f t="shared" si="0"/>
        <v>-32698377</v>
      </c>
      <c r="F26" s="66">
        <f>SUM(F22:F24)</f>
        <v>98188377</v>
      </c>
      <c r="G26" s="67">
        <v>99898230</v>
      </c>
      <c r="H26" s="68">
        <f t="shared" si="1"/>
        <v>1709853</v>
      </c>
      <c r="I26" s="68">
        <v>104493550</v>
      </c>
      <c r="J26" s="43">
        <f t="shared" si="2"/>
        <v>-24.87355902773697</v>
      </c>
      <c r="K26" s="36">
        <f t="shared" si="3"/>
        <v>1.7414006140462024</v>
      </c>
      <c r="L26" s="89">
        <v>98760000</v>
      </c>
      <c r="M26" s="87">
        <v>99898230</v>
      </c>
      <c r="N26" s="37">
        <f t="shared" si="4"/>
        <v>-33.10892770352369</v>
      </c>
      <c r="O26" s="36">
        <f t="shared" si="5"/>
        <v>1.7115948901196747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102185000</v>
      </c>
      <c r="M28" s="85">
        <v>106174230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25500000</v>
      </c>
      <c r="D29" s="64">
        <v>20060000</v>
      </c>
      <c r="E29" s="65">
        <f t="shared" si="0"/>
        <v>-5440000</v>
      </c>
      <c r="F29" s="63">
        <v>30000000</v>
      </c>
      <c r="G29" s="64">
        <v>20982760</v>
      </c>
      <c r="H29" s="65">
        <f t="shared" si="1"/>
        <v>-9017240</v>
      </c>
      <c r="I29" s="65">
        <v>21947967</v>
      </c>
      <c r="J29" s="30">
        <f t="shared" si="2"/>
        <v>-21.333333333333336</v>
      </c>
      <c r="K29" s="31">
        <f t="shared" si="3"/>
        <v>-30.057466666666667</v>
      </c>
      <c r="L29" s="84">
        <v>102185000</v>
      </c>
      <c r="M29" s="85">
        <v>106174230</v>
      </c>
      <c r="N29" s="32">
        <f t="shared" si="4"/>
        <v>-5.3236776434897495</v>
      </c>
      <c r="O29" s="31">
        <f t="shared" si="5"/>
        <v>-8.49287063348611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2000000</v>
      </c>
      <c r="E30" s="65">
        <f t="shared" si="0"/>
        <v>2000000</v>
      </c>
      <c r="F30" s="63">
        <v>0</v>
      </c>
      <c r="G30" s="64">
        <v>2615000</v>
      </c>
      <c r="H30" s="65">
        <f t="shared" si="1"/>
        <v>2615000</v>
      </c>
      <c r="I30" s="65">
        <v>2735290</v>
      </c>
      <c r="J30" s="30">
        <f t="shared" si="2"/>
        <v>0</v>
      </c>
      <c r="K30" s="31">
        <f t="shared" si="3"/>
        <v>0</v>
      </c>
      <c r="L30" s="84">
        <v>102185000</v>
      </c>
      <c r="M30" s="85">
        <v>106174230</v>
      </c>
      <c r="N30" s="32">
        <f t="shared" si="4"/>
        <v>1.9572344277535842</v>
      </c>
      <c r="O30" s="31">
        <f t="shared" si="5"/>
        <v>2.4629328604502243</v>
      </c>
      <c r="P30" s="6"/>
      <c r="Q30" s="33"/>
    </row>
    <row r="31" spans="1:17" ht="12.75">
      <c r="A31" s="7"/>
      <c r="B31" s="29" t="s">
        <v>35</v>
      </c>
      <c r="C31" s="63">
        <v>61100000</v>
      </c>
      <c r="D31" s="64">
        <v>29175000</v>
      </c>
      <c r="E31" s="65">
        <f t="shared" si="0"/>
        <v>-31925000</v>
      </c>
      <c r="F31" s="63">
        <v>29500000</v>
      </c>
      <c r="G31" s="64">
        <v>33539990</v>
      </c>
      <c r="H31" s="65">
        <f t="shared" si="1"/>
        <v>4039990</v>
      </c>
      <c r="I31" s="65">
        <v>35082830</v>
      </c>
      <c r="J31" s="30">
        <f t="shared" si="2"/>
        <v>-52.25040916530278</v>
      </c>
      <c r="K31" s="31">
        <f t="shared" si="3"/>
        <v>13.694881355932203</v>
      </c>
      <c r="L31" s="84">
        <v>102185000</v>
      </c>
      <c r="M31" s="85">
        <v>106174230</v>
      </c>
      <c r="N31" s="32">
        <f t="shared" si="4"/>
        <v>-31.24235455301659</v>
      </c>
      <c r="O31" s="31">
        <f t="shared" si="5"/>
        <v>3.805057027491511</v>
      </c>
      <c r="P31" s="6"/>
      <c r="Q31" s="33"/>
    </row>
    <row r="32" spans="1:17" ht="12.75">
      <c r="A32" s="7"/>
      <c r="B32" s="29" t="s">
        <v>36</v>
      </c>
      <c r="C32" s="63">
        <v>18170000</v>
      </c>
      <c r="D32" s="64">
        <v>50950000</v>
      </c>
      <c r="E32" s="65">
        <f t="shared" si="0"/>
        <v>32780000</v>
      </c>
      <c r="F32" s="63">
        <v>12000000</v>
      </c>
      <c r="G32" s="64">
        <v>49036480</v>
      </c>
      <c r="H32" s="65">
        <f t="shared" si="1"/>
        <v>37036480</v>
      </c>
      <c r="I32" s="65">
        <v>51292159</v>
      </c>
      <c r="J32" s="30">
        <f t="shared" si="2"/>
        <v>180.40726472206933</v>
      </c>
      <c r="K32" s="31">
        <f t="shared" si="3"/>
        <v>308.63733333333334</v>
      </c>
      <c r="L32" s="84">
        <v>102185000</v>
      </c>
      <c r="M32" s="85">
        <v>106174230</v>
      </c>
      <c r="N32" s="32">
        <f t="shared" si="4"/>
        <v>32.07907227088124</v>
      </c>
      <c r="O32" s="31">
        <f t="shared" si="5"/>
        <v>34.88273943686712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104770000</v>
      </c>
      <c r="D33" s="82">
        <v>102185000</v>
      </c>
      <c r="E33" s="83">
        <f t="shared" si="0"/>
        <v>-2585000</v>
      </c>
      <c r="F33" s="81">
        <f>SUM(F28:F32)</f>
        <v>71500000</v>
      </c>
      <c r="G33" s="82">
        <v>106174230</v>
      </c>
      <c r="H33" s="83">
        <f t="shared" si="1"/>
        <v>34674230</v>
      </c>
      <c r="I33" s="83">
        <v>111058246</v>
      </c>
      <c r="J33" s="58">
        <f t="shared" si="2"/>
        <v>-2.467309344277942</v>
      </c>
      <c r="K33" s="59">
        <f t="shared" si="3"/>
        <v>48.49542657342658</v>
      </c>
      <c r="L33" s="96">
        <v>102185000</v>
      </c>
      <c r="M33" s="97">
        <v>106174230</v>
      </c>
      <c r="N33" s="60">
        <f t="shared" si="4"/>
        <v>-2.5297254978715076</v>
      </c>
      <c r="O33" s="59">
        <f t="shared" si="5"/>
        <v>32.657858691322744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92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24266304</v>
      </c>
      <c r="D8" s="64">
        <v>23573023</v>
      </c>
      <c r="E8" s="65">
        <f>($D8-$C8)</f>
        <v>-693281</v>
      </c>
      <c r="F8" s="63">
        <v>25600952</v>
      </c>
      <c r="G8" s="64">
        <v>33788080</v>
      </c>
      <c r="H8" s="65">
        <f>($G8-$F8)</f>
        <v>8187128</v>
      </c>
      <c r="I8" s="65">
        <v>35351575</v>
      </c>
      <c r="J8" s="30">
        <f>IF($C8=0,0,($E8/$C8)*100)</f>
        <v>-2.856969895374261</v>
      </c>
      <c r="K8" s="31">
        <f>IF($F8=0,0,($H8/$F8)*100)</f>
        <v>31.979779501949775</v>
      </c>
      <c r="L8" s="84">
        <v>168058338</v>
      </c>
      <c r="M8" s="85">
        <v>317140129</v>
      </c>
      <c r="N8" s="32">
        <f>IF($L8=0,0,($E8/$L8)*100)</f>
        <v>-0.41252401294126806</v>
      </c>
      <c r="O8" s="31">
        <f>IF($M8=0,0,($H8/$M8)*100)</f>
        <v>2.581549053983011</v>
      </c>
      <c r="P8" s="6"/>
      <c r="Q8" s="33"/>
    </row>
    <row r="9" spans="1:17" ht="12.75">
      <c r="A9" s="3"/>
      <c r="B9" s="29" t="s">
        <v>16</v>
      </c>
      <c r="C9" s="63">
        <v>2213400</v>
      </c>
      <c r="D9" s="64">
        <v>3299864</v>
      </c>
      <c r="E9" s="65">
        <f>($D9-$C9)</f>
        <v>1086464</v>
      </c>
      <c r="F9" s="63">
        <v>2335137</v>
      </c>
      <c r="G9" s="64">
        <v>3448000</v>
      </c>
      <c r="H9" s="65">
        <f>($G9-$F9)</f>
        <v>1112863</v>
      </c>
      <c r="I9" s="65">
        <v>3604000</v>
      </c>
      <c r="J9" s="30">
        <f>IF($C9=0,0,($E9/$C9)*100)</f>
        <v>49.08575042920394</v>
      </c>
      <c r="K9" s="31">
        <f>IF($F9=0,0,($H9/$F9)*100)</f>
        <v>47.65728948665539</v>
      </c>
      <c r="L9" s="84">
        <v>168058338</v>
      </c>
      <c r="M9" s="85">
        <v>317140129</v>
      </c>
      <c r="N9" s="32">
        <f>IF($L9=0,0,($E9/$L9)*100)</f>
        <v>0.6464802716304383</v>
      </c>
      <c r="O9" s="31">
        <f>IF($M9=0,0,($H9/$M9)*100)</f>
        <v>0.35090576632766646</v>
      </c>
      <c r="P9" s="6"/>
      <c r="Q9" s="33"/>
    </row>
    <row r="10" spans="1:17" ht="12.75">
      <c r="A10" s="3"/>
      <c r="B10" s="29" t="s">
        <v>17</v>
      </c>
      <c r="C10" s="63">
        <v>220797490</v>
      </c>
      <c r="D10" s="64">
        <v>141185451</v>
      </c>
      <c r="E10" s="65">
        <f aca="true" t="shared" si="0" ref="E10:E33">($D10-$C10)</f>
        <v>-79612039</v>
      </c>
      <c r="F10" s="63">
        <v>244092199</v>
      </c>
      <c r="G10" s="64">
        <v>279904049</v>
      </c>
      <c r="H10" s="65">
        <f aca="true" t="shared" si="1" ref="H10:H33">($G10-$F10)</f>
        <v>35811850</v>
      </c>
      <c r="I10" s="65">
        <v>291766795</v>
      </c>
      <c r="J10" s="30">
        <f aca="true" t="shared" si="2" ref="J10:J33">IF($C10=0,0,($E10/$C10)*100)</f>
        <v>-36.05658696573045</v>
      </c>
      <c r="K10" s="31">
        <f aca="true" t="shared" si="3" ref="K10:K33">IF($F10=0,0,($H10/$F10)*100)</f>
        <v>14.67144388338277</v>
      </c>
      <c r="L10" s="84">
        <v>168058338</v>
      </c>
      <c r="M10" s="85">
        <v>317140129</v>
      </c>
      <c r="N10" s="32">
        <f aca="true" t="shared" si="4" ref="N10:N33">IF($L10=0,0,($E10/$L10)*100)</f>
        <v>-47.371668640445556</v>
      </c>
      <c r="O10" s="31">
        <f aca="true" t="shared" si="5" ref="O10:O33">IF($M10=0,0,($H10/$M10)*100)</f>
        <v>11.292121912455928</v>
      </c>
      <c r="P10" s="6"/>
      <c r="Q10" s="33"/>
    </row>
    <row r="11" spans="1:17" ht="16.5">
      <c r="A11" s="7"/>
      <c r="B11" s="34" t="s">
        <v>18</v>
      </c>
      <c r="C11" s="66">
        <f>SUM(C8:C10)</f>
        <v>247277194</v>
      </c>
      <c r="D11" s="67">
        <v>168058338</v>
      </c>
      <c r="E11" s="68">
        <f t="shared" si="0"/>
        <v>-79218856</v>
      </c>
      <c r="F11" s="66">
        <f>SUM(F8:F10)</f>
        <v>272028288</v>
      </c>
      <c r="G11" s="67">
        <v>317140129</v>
      </c>
      <c r="H11" s="68">
        <f t="shared" si="1"/>
        <v>45111841</v>
      </c>
      <c r="I11" s="68">
        <v>330722370</v>
      </c>
      <c r="J11" s="35">
        <f t="shared" si="2"/>
        <v>-32.03645864729442</v>
      </c>
      <c r="K11" s="36">
        <f t="shared" si="3"/>
        <v>16.583510976623135</v>
      </c>
      <c r="L11" s="86">
        <v>168058338</v>
      </c>
      <c r="M11" s="87">
        <v>317140129</v>
      </c>
      <c r="N11" s="37">
        <f t="shared" si="4"/>
        <v>-47.13771238175639</v>
      </c>
      <c r="O11" s="36">
        <f t="shared" si="5"/>
        <v>14.224576732766606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81639796</v>
      </c>
      <c r="D13" s="64">
        <v>84552343</v>
      </c>
      <c r="E13" s="65">
        <f t="shared" si="0"/>
        <v>2912547</v>
      </c>
      <c r="F13" s="63">
        <v>86132404</v>
      </c>
      <c r="G13" s="64">
        <v>86463715</v>
      </c>
      <c r="H13" s="65">
        <f t="shared" si="1"/>
        <v>331311</v>
      </c>
      <c r="I13" s="65">
        <v>90441052</v>
      </c>
      <c r="J13" s="30">
        <f t="shared" si="2"/>
        <v>3.567557910115307</v>
      </c>
      <c r="K13" s="31">
        <f t="shared" si="3"/>
        <v>0.3846531440130244</v>
      </c>
      <c r="L13" s="84">
        <v>174082799</v>
      </c>
      <c r="M13" s="85">
        <v>208522734</v>
      </c>
      <c r="N13" s="32">
        <f t="shared" si="4"/>
        <v>1.6730814398268032</v>
      </c>
      <c r="O13" s="31">
        <f t="shared" si="5"/>
        <v>0.15888483411118137</v>
      </c>
      <c r="P13" s="6"/>
      <c r="Q13" s="33"/>
    </row>
    <row r="14" spans="1:17" ht="12.75">
      <c r="A14" s="3"/>
      <c r="B14" s="29" t="s">
        <v>21</v>
      </c>
      <c r="C14" s="63">
        <v>1663212</v>
      </c>
      <c r="D14" s="64">
        <v>2090000</v>
      </c>
      <c r="E14" s="65">
        <f t="shared" si="0"/>
        <v>426788</v>
      </c>
      <c r="F14" s="63">
        <v>1754689</v>
      </c>
      <c r="G14" s="64">
        <v>2186140</v>
      </c>
      <c r="H14" s="65">
        <f t="shared" si="1"/>
        <v>431451</v>
      </c>
      <c r="I14" s="65">
        <v>2286702</v>
      </c>
      <c r="J14" s="30">
        <f t="shared" si="2"/>
        <v>25.66046902018504</v>
      </c>
      <c r="K14" s="31">
        <f t="shared" si="3"/>
        <v>24.588459835332642</v>
      </c>
      <c r="L14" s="84">
        <v>174082799</v>
      </c>
      <c r="M14" s="85">
        <v>208522734</v>
      </c>
      <c r="N14" s="32">
        <f t="shared" si="4"/>
        <v>0.24516379702741337</v>
      </c>
      <c r="O14" s="31">
        <f t="shared" si="5"/>
        <v>0.20690837479619847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174082799</v>
      </c>
      <c r="M15" s="85">
        <v>208522734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174082799</v>
      </c>
      <c r="M16" s="85">
        <v>208522734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173261200</v>
      </c>
      <c r="D17" s="64">
        <v>87440456</v>
      </c>
      <c r="E17" s="65">
        <f t="shared" si="0"/>
        <v>-85820744</v>
      </c>
      <c r="F17" s="63">
        <v>193074220</v>
      </c>
      <c r="G17" s="64">
        <v>119872879</v>
      </c>
      <c r="H17" s="65">
        <f t="shared" si="1"/>
        <v>-73201341</v>
      </c>
      <c r="I17" s="65">
        <v>125387038</v>
      </c>
      <c r="J17" s="42">
        <f t="shared" si="2"/>
        <v>-49.53258086634515</v>
      </c>
      <c r="K17" s="31">
        <f t="shared" si="3"/>
        <v>-37.91357592950524</v>
      </c>
      <c r="L17" s="88">
        <v>174082799</v>
      </c>
      <c r="M17" s="85">
        <v>208522734</v>
      </c>
      <c r="N17" s="32">
        <f t="shared" si="4"/>
        <v>-49.29880751745036</v>
      </c>
      <c r="O17" s="31">
        <f t="shared" si="5"/>
        <v>-35.1047291562943</v>
      </c>
      <c r="P17" s="6"/>
      <c r="Q17" s="33"/>
    </row>
    <row r="18" spans="1:17" ht="16.5">
      <c r="A18" s="3"/>
      <c r="B18" s="34" t="s">
        <v>24</v>
      </c>
      <c r="C18" s="66">
        <f>SUM(C13:C17)</f>
        <v>256564208</v>
      </c>
      <c r="D18" s="67">
        <v>174082799</v>
      </c>
      <c r="E18" s="68">
        <f t="shared" si="0"/>
        <v>-82481409</v>
      </c>
      <c r="F18" s="66">
        <f>SUM(F13:F17)</f>
        <v>280961313</v>
      </c>
      <c r="G18" s="67">
        <v>208522734</v>
      </c>
      <c r="H18" s="68">
        <f t="shared" si="1"/>
        <v>-72438579</v>
      </c>
      <c r="I18" s="68">
        <v>218114792</v>
      </c>
      <c r="J18" s="43">
        <f t="shared" si="2"/>
        <v>-32.148447222225165</v>
      </c>
      <c r="K18" s="36">
        <f t="shared" si="3"/>
        <v>-25.782403358856744</v>
      </c>
      <c r="L18" s="89">
        <v>174082799</v>
      </c>
      <c r="M18" s="87">
        <v>208522734</v>
      </c>
      <c r="N18" s="37">
        <f t="shared" si="4"/>
        <v>-47.380562280596145</v>
      </c>
      <c r="O18" s="36">
        <f t="shared" si="5"/>
        <v>-34.73893594738692</v>
      </c>
      <c r="P18" s="6"/>
      <c r="Q18" s="38"/>
    </row>
    <row r="19" spans="1:17" ht="16.5">
      <c r="A19" s="44"/>
      <c r="B19" s="45" t="s">
        <v>25</v>
      </c>
      <c r="C19" s="72">
        <f>C11-C18</f>
        <v>-9287014</v>
      </c>
      <c r="D19" s="73">
        <v>-6024461</v>
      </c>
      <c r="E19" s="74">
        <f t="shared" si="0"/>
        <v>3262553</v>
      </c>
      <c r="F19" s="75">
        <f>F11-F18</f>
        <v>-8933025</v>
      </c>
      <c r="G19" s="76">
        <v>108617395</v>
      </c>
      <c r="H19" s="77">
        <f t="shared" si="1"/>
        <v>117550420</v>
      </c>
      <c r="I19" s="77">
        <v>112607578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56936306</v>
      </c>
      <c r="M22" s="85">
        <v>42991563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47397686</v>
      </c>
      <c r="D23" s="64">
        <v>30177304</v>
      </c>
      <c r="E23" s="65">
        <f t="shared" si="0"/>
        <v>-17220382</v>
      </c>
      <c r="F23" s="63">
        <v>50015111</v>
      </c>
      <c r="G23" s="64">
        <v>20165022</v>
      </c>
      <c r="H23" s="65">
        <f t="shared" si="1"/>
        <v>-29850089</v>
      </c>
      <c r="I23" s="65">
        <v>21092615</v>
      </c>
      <c r="J23" s="30">
        <f t="shared" si="2"/>
        <v>-36.331693492378506</v>
      </c>
      <c r="K23" s="31">
        <f t="shared" si="3"/>
        <v>-59.68214086338827</v>
      </c>
      <c r="L23" s="84">
        <v>56936306</v>
      </c>
      <c r="M23" s="85">
        <v>42991563</v>
      </c>
      <c r="N23" s="32">
        <f t="shared" si="4"/>
        <v>-30.24499341421974</v>
      </c>
      <c r="O23" s="31">
        <f t="shared" si="5"/>
        <v>-69.43243491752091</v>
      </c>
      <c r="P23" s="6"/>
      <c r="Q23" s="33"/>
    </row>
    <row r="24" spans="1:17" ht="12.75">
      <c r="A24" s="7"/>
      <c r="B24" s="29" t="s">
        <v>29</v>
      </c>
      <c r="C24" s="63">
        <v>35116115</v>
      </c>
      <c r="D24" s="64">
        <v>26759002</v>
      </c>
      <c r="E24" s="65">
        <f t="shared" si="0"/>
        <v>-8357113</v>
      </c>
      <c r="F24" s="63">
        <v>37047505</v>
      </c>
      <c r="G24" s="64">
        <v>22826541</v>
      </c>
      <c r="H24" s="65">
        <f t="shared" si="1"/>
        <v>-14220964</v>
      </c>
      <c r="I24" s="65">
        <v>23876562</v>
      </c>
      <c r="J24" s="30">
        <f t="shared" si="2"/>
        <v>-23.798512449341278</v>
      </c>
      <c r="K24" s="31">
        <f t="shared" si="3"/>
        <v>-38.38575364251925</v>
      </c>
      <c r="L24" s="84">
        <v>56936306</v>
      </c>
      <c r="M24" s="85">
        <v>42991563</v>
      </c>
      <c r="N24" s="32">
        <f t="shared" si="4"/>
        <v>-14.678003522040928</v>
      </c>
      <c r="O24" s="31">
        <f t="shared" si="5"/>
        <v>-33.07849961165636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56936306</v>
      </c>
      <c r="M25" s="85">
        <v>42991563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82513801</v>
      </c>
      <c r="D26" s="67">
        <v>56936306</v>
      </c>
      <c r="E26" s="68">
        <f t="shared" si="0"/>
        <v>-25577495</v>
      </c>
      <c r="F26" s="66">
        <f>SUM(F22:F24)</f>
        <v>87062616</v>
      </c>
      <c r="G26" s="67">
        <v>42991563</v>
      </c>
      <c r="H26" s="68">
        <f t="shared" si="1"/>
        <v>-44071053</v>
      </c>
      <c r="I26" s="68">
        <v>44969177</v>
      </c>
      <c r="J26" s="43">
        <f t="shared" si="2"/>
        <v>-30.997838773661634</v>
      </c>
      <c r="K26" s="36">
        <f t="shared" si="3"/>
        <v>-50.61995035848682</v>
      </c>
      <c r="L26" s="89">
        <v>56936306</v>
      </c>
      <c r="M26" s="87">
        <v>42991563</v>
      </c>
      <c r="N26" s="37">
        <f t="shared" si="4"/>
        <v>-44.92299693626067</v>
      </c>
      <c r="O26" s="36">
        <f t="shared" si="5"/>
        <v>-102.51093452917728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59178684</v>
      </c>
      <c r="M28" s="85">
        <v>45075590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5004639</v>
      </c>
      <c r="E29" s="65">
        <f t="shared" si="0"/>
        <v>5004639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59178684</v>
      </c>
      <c r="M29" s="85">
        <v>45075590</v>
      </c>
      <c r="N29" s="32">
        <f t="shared" si="4"/>
        <v>8.45682712376639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105000</v>
      </c>
      <c r="E30" s="65">
        <f t="shared" si="0"/>
        <v>105000</v>
      </c>
      <c r="F30" s="63">
        <v>0</v>
      </c>
      <c r="G30" s="64">
        <v>109830</v>
      </c>
      <c r="H30" s="65">
        <f t="shared" si="1"/>
        <v>109830</v>
      </c>
      <c r="I30" s="65">
        <v>114883</v>
      </c>
      <c r="J30" s="30">
        <f t="shared" si="2"/>
        <v>0</v>
      </c>
      <c r="K30" s="31">
        <f t="shared" si="3"/>
        <v>0</v>
      </c>
      <c r="L30" s="84">
        <v>59178684</v>
      </c>
      <c r="M30" s="85">
        <v>45075590</v>
      </c>
      <c r="N30" s="32">
        <f t="shared" si="4"/>
        <v>0.17742875120372736</v>
      </c>
      <c r="O30" s="31">
        <f t="shared" si="5"/>
        <v>0.24365737642036409</v>
      </c>
      <c r="P30" s="6"/>
      <c r="Q30" s="33"/>
    </row>
    <row r="31" spans="1:17" ht="12.75">
      <c r="A31" s="7"/>
      <c r="B31" s="29" t="s">
        <v>35</v>
      </c>
      <c r="C31" s="63">
        <v>24335671</v>
      </c>
      <c r="D31" s="64">
        <v>22695021</v>
      </c>
      <c r="E31" s="65">
        <f t="shared" si="0"/>
        <v>-1640650</v>
      </c>
      <c r="F31" s="63">
        <v>25674136</v>
      </c>
      <c r="G31" s="64">
        <v>14276999</v>
      </c>
      <c r="H31" s="65">
        <f t="shared" si="1"/>
        <v>-11397137</v>
      </c>
      <c r="I31" s="65">
        <v>14933741</v>
      </c>
      <c r="J31" s="30">
        <f t="shared" si="2"/>
        <v>-6.741749590549609</v>
      </c>
      <c r="K31" s="31">
        <f t="shared" si="3"/>
        <v>-44.39151136380987</v>
      </c>
      <c r="L31" s="84">
        <v>59178684</v>
      </c>
      <c r="M31" s="85">
        <v>45075590</v>
      </c>
      <c r="N31" s="32">
        <f t="shared" si="4"/>
        <v>-2.7723664824990024</v>
      </c>
      <c r="O31" s="31">
        <f t="shared" si="5"/>
        <v>-25.284498771951736</v>
      </c>
      <c r="P31" s="6"/>
      <c r="Q31" s="33"/>
    </row>
    <row r="32" spans="1:17" ht="12.75">
      <c r="A32" s="7"/>
      <c r="B32" s="29" t="s">
        <v>36</v>
      </c>
      <c r="C32" s="63">
        <v>58178130</v>
      </c>
      <c r="D32" s="64">
        <v>31374024</v>
      </c>
      <c r="E32" s="65">
        <f t="shared" si="0"/>
        <v>-26804106</v>
      </c>
      <c r="F32" s="63">
        <v>61388480</v>
      </c>
      <c r="G32" s="64">
        <v>30688761</v>
      </c>
      <c r="H32" s="65">
        <f t="shared" si="1"/>
        <v>-30699719</v>
      </c>
      <c r="I32" s="65">
        <v>32100446</v>
      </c>
      <c r="J32" s="30">
        <f t="shared" si="2"/>
        <v>-46.072477750659914</v>
      </c>
      <c r="K32" s="31">
        <f t="shared" si="3"/>
        <v>-50.0089251273203</v>
      </c>
      <c r="L32" s="84">
        <v>59178684</v>
      </c>
      <c r="M32" s="85">
        <v>45075590</v>
      </c>
      <c r="N32" s="32">
        <f t="shared" si="4"/>
        <v>-45.293514806784145</v>
      </c>
      <c r="O32" s="31">
        <f t="shared" si="5"/>
        <v>-68.1071928287572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82513801</v>
      </c>
      <c r="D33" s="82">
        <v>59178684</v>
      </c>
      <c r="E33" s="83">
        <f t="shared" si="0"/>
        <v>-23335117</v>
      </c>
      <c r="F33" s="81">
        <f>SUM(F28:F32)</f>
        <v>87062616</v>
      </c>
      <c r="G33" s="82">
        <v>45075590</v>
      </c>
      <c r="H33" s="83">
        <f t="shared" si="1"/>
        <v>-41987026</v>
      </c>
      <c r="I33" s="83">
        <v>47149070</v>
      </c>
      <c r="J33" s="58">
        <f t="shared" si="2"/>
        <v>-28.28025944411408</v>
      </c>
      <c r="K33" s="59">
        <f t="shared" si="3"/>
        <v>-48.22623983639545</v>
      </c>
      <c r="L33" s="96">
        <v>59178684</v>
      </c>
      <c r="M33" s="97">
        <v>45075590</v>
      </c>
      <c r="N33" s="60">
        <f t="shared" si="4"/>
        <v>-39.43162541431303</v>
      </c>
      <c r="O33" s="59">
        <f t="shared" si="5"/>
        <v>-93.14803422428858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93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10516392</v>
      </c>
      <c r="D8" s="64">
        <v>9236767</v>
      </c>
      <c r="E8" s="65">
        <f>($D8-$C8)</f>
        <v>-1279625</v>
      </c>
      <c r="F8" s="63">
        <v>11084277</v>
      </c>
      <c r="G8" s="64">
        <v>9661641</v>
      </c>
      <c r="H8" s="65">
        <f>($G8-$F8)</f>
        <v>-1422636</v>
      </c>
      <c r="I8" s="65">
        <v>10106096</v>
      </c>
      <c r="J8" s="30">
        <f>IF($C8=0,0,($E8/$C8)*100)</f>
        <v>-12.167908917811356</v>
      </c>
      <c r="K8" s="31">
        <f>IF($F8=0,0,($H8/$F8)*100)</f>
        <v>-12.834720749039382</v>
      </c>
      <c r="L8" s="84">
        <v>237628757</v>
      </c>
      <c r="M8" s="85">
        <v>249071509</v>
      </c>
      <c r="N8" s="32">
        <f>IF($L8=0,0,($E8/$L8)*100)</f>
        <v>-0.5384975354645314</v>
      </c>
      <c r="O8" s="31">
        <f>IF($M8=0,0,($H8/$M8)*100)</f>
        <v>-0.5711757260843511</v>
      </c>
      <c r="P8" s="6"/>
      <c r="Q8" s="33"/>
    </row>
    <row r="9" spans="1:17" ht="12.75">
      <c r="A9" s="3"/>
      <c r="B9" s="29" t="s">
        <v>16</v>
      </c>
      <c r="C9" s="63">
        <v>3382133</v>
      </c>
      <c r="D9" s="64">
        <v>2753127</v>
      </c>
      <c r="E9" s="65">
        <f>($D9-$C9)</f>
        <v>-629006</v>
      </c>
      <c r="F9" s="63">
        <v>3564767</v>
      </c>
      <c r="G9" s="64">
        <v>2879772</v>
      </c>
      <c r="H9" s="65">
        <f>($G9-$F9)</f>
        <v>-684995</v>
      </c>
      <c r="I9" s="65">
        <v>3012240</v>
      </c>
      <c r="J9" s="30">
        <f>IF($C9=0,0,($E9/$C9)*100)</f>
        <v>-18.59790847964879</v>
      </c>
      <c r="K9" s="31">
        <f>IF($F9=0,0,($H9/$F9)*100)</f>
        <v>-19.21570189580413</v>
      </c>
      <c r="L9" s="84">
        <v>237628757</v>
      </c>
      <c r="M9" s="85">
        <v>249071509</v>
      </c>
      <c r="N9" s="32">
        <f>IF($L9=0,0,($E9/$L9)*100)</f>
        <v>-0.26470112790263006</v>
      </c>
      <c r="O9" s="31">
        <f>IF($M9=0,0,($H9/$M9)*100)</f>
        <v>-0.27501941219619785</v>
      </c>
      <c r="P9" s="6"/>
      <c r="Q9" s="33"/>
    </row>
    <row r="10" spans="1:17" ht="12.75">
      <c r="A10" s="3"/>
      <c r="B10" s="29" t="s">
        <v>17</v>
      </c>
      <c r="C10" s="63">
        <v>218521735</v>
      </c>
      <c r="D10" s="64">
        <v>225638863</v>
      </c>
      <c r="E10" s="65">
        <f aca="true" t="shared" si="0" ref="E10:E33">($D10-$C10)</f>
        <v>7117128</v>
      </c>
      <c r="F10" s="63">
        <v>233551089</v>
      </c>
      <c r="G10" s="64">
        <v>236530096</v>
      </c>
      <c r="H10" s="65">
        <f aca="true" t="shared" si="1" ref="H10:H33">($G10-$F10)</f>
        <v>2979007</v>
      </c>
      <c r="I10" s="65">
        <v>249382586</v>
      </c>
      <c r="J10" s="30">
        <f aca="true" t="shared" si="2" ref="J10:J33">IF($C10=0,0,($E10/$C10)*100)</f>
        <v>3.256942839118498</v>
      </c>
      <c r="K10" s="31">
        <f aca="true" t="shared" si="3" ref="K10:K33">IF($F10=0,0,($H10/$F10)*100)</f>
        <v>1.2755269147985004</v>
      </c>
      <c r="L10" s="84">
        <v>237628757</v>
      </c>
      <c r="M10" s="85">
        <v>249071509</v>
      </c>
      <c r="N10" s="32">
        <f aca="true" t="shared" si="4" ref="N10:N33">IF($L10=0,0,($E10/$L10)*100)</f>
        <v>2.995061746672352</v>
      </c>
      <c r="O10" s="31">
        <f aca="true" t="shared" si="5" ref="O10:O33">IF($M10=0,0,($H10/$M10)*100)</f>
        <v>1.196044867580579</v>
      </c>
      <c r="P10" s="6"/>
      <c r="Q10" s="33"/>
    </row>
    <row r="11" spans="1:17" ht="16.5">
      <c r="A11" s="7"/>
      <c r="B11" s="34" t="s">
        <v>18</v>
      </c>
      <c r="C11" s="66">
        <f>SUM(C8:C10)</f>
        <v>232420260</v>
      </c>
      <c r="D11" s="67">
        <v>237628757</v>
      </c>
      <c r="E11" s="68">
        <f t="shared" si="0"/>
        <v>5208497</v>
      </c>
      <c r="F11" s="66">
        <f>SUM(F8:F10)</f>
        <v>248200133</v>
      </c>
      <c r="G11" s="67">
        <v>249071509</v>
      </c>
      <c r="H11" s="68">
        <f t="shared" si="1"/>
        <v>871376</v>
      </c>
      <c r="I11" s="68">
        <v>262500922</v>
      </c>
      <c r="J11" s="35">
        <f t="shared" si="2"/>
        <v>2.2409823480965043</v>
      </c>
      <c r="K11" s="36">
        <f t="shared" si="3"/>
        <v>0.35107797464395396</v>
      </c>
      <c r="L11" s="86">
        <v>237628757</v>
      </c>
      <c r="M11" s="87">
        <v>249071509</v>
      </c>
      <c r="N11" s="37">
        <f t="shared" si="4"/>
        <v>2.191863083305191</v>
      </c>
      <c r="O11" s="36">
        <f t="shared" si="5"/>
        <v>0.34984972930003005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116226478</v>
      </c>
      <c r="D13" s="64">
        <v>108834364</v>
      </c>
      <c r="E13" s="65">
        <f t="shared" si="0"/>
        <v>-7392114</v>
      </c>
      <c r="F13" s="63">
        <v>123955527</v>
      </c>
      <c r="G13" s="64">
        <v>115636536</v>
      </c>
      <c r="H13" s="65">
        <f t="shared" si="1"/>
        <v>-8318991</v>
      </c>
      <c r="I13" s="65">
        <v>122863824</v>
      </c>
      <c r="J13" s="30">
        <f t="shared" si="2"/>
        <v>-6.360094642117607</v>
      </c>
      <c r="K13" s="31">
        <f t="shared" si="3"/>
        <v>-6.711270728573483</v>
      </c>
      <c r="L13" s="84">
        <v>313370523</v>
      </c>
      <c r="M13" s="85">
        <v>330251700</v>
      </c>
      <c r="N13" s="32">
        <f t="shared" si="4"/>
        <v>-2.358905339670381</v>
      </c>
      <c r="O13" s="31">
        <f t="shared" si="5"/>
        <v>-2.518985065027674</v>
      </c>
      <c r="P13" s="6"/>
      <c r="Q13" s="33"/>
    </row>
    <row r="14" spans="1:17" ht="12.75">
      <c r="A14" s="3"/>
      <c r="B14" s="29" t="s">
        <v>21</v>
      </c>
      <c r="C14" s="63">
        <v>4005200</v>
      </c>
      <c r="D14" s="64">
        <v>2618000</v>
      </c>
      <c r="E14" s="65">
        <f t="shared" si="0"/>
        <v>-1387200</v>
      </c>
      <c r="F14" s="63">
        <v>4221481</v>
      </c>
      <c r="G14" s="64">
        <v>2738436</v>
      </c>
      <c r="H14" s="65">
        <f t="shared" si="1"/>
        <v>-1483045</v>
      </c>
      <c r="I14" s="65">
        <v>2786544</v>
      </c>
      <c r="J14" s="30">
        <f t="shared" si="2"/>
        <v>-34.63497453310696</v>
      </c>
      <c r="K14" s="31">
        <f t="shared" si="3"/>
        <v>-35.130917324986186</v>
      </c>
      <c r="L14" s="84">
        <v>313370523</v>
      </c>
      <c r="M14" s="85">
        <v>330251700</v>
      </c>
      <c r="N14" s="32">
        <f t="shared" si="4"/>
        <v>-0.4426708634621642</v>
      </c>
      <c r="O14" s="31">
        <f t="shared" si="5"/>
        <v>-0.44906506158787374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313370523</v>
      </c>
      <c r="M15" s="85">
        <v>330251700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313370523</v>
      </c>
      <c r="M16" s="85">
        <v>330251700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196805545</v>
      </c>
      <c r="D17" s="64">
        <v>201918159</v>
      </c>
      <c r="E17" s="65">
        <f t="shared" si="0"/>
        <v>5112614</v>
      </c>
      <c r="F17" s="63">
        <v>207546678</v>
      </c>
      <c r="G17" s="64">
        <v>211876728</v>
      </c>
      <c r="H17" s="65">
        <f t="shared" si="1"/>
        <v>4330050</v>
      </c>
      <c r="I17" s="65">
        <v>221311620</v>
      </c>
      <c r="J17" s="42">
        <f t="shared" si="2"/>
        <v>2.597799772359056</v>
      </c>
      <c r="K17" s="31">
        <f t="shared" si="3"/>
        <v>2.086301761958339</v>
      </c>
      <c r="L17" s="88">
        <v>313370523</v>
      </c>
      <c r="M17" s="85">
        <v>330251700</v>
      </c>
      <c r="N17" s="32">
        <f t="shared" si="4"/>
        <v>1.631491676707576</v>
      </c>
      <c r="O17" s="31">
        <f t="shared" si="5"/>
        <v>1.3111363242036302</v>
      </c>
      <c r="P17" s="6"/>
      <c r="Q17" s="33"/>
    </row>
    <row r="18" spans="1:17" ht="16.5">
      <c r="A18" s="3"/>
      <c r="B18" s="34" t="s">
        <v>24</v>
      </c>
      <c r="C18" s="66">
        <f>SUM(C13:C17)</f>
        <v>317037223</v>
      </c>
      <c r="D18" s="67">
        <v>313370523</v>
      </c>
      <c r="E18" s="68">
        <f t="shared" si="0"/>
        <v>-3666700</v>
      </c>
      <c r="F18" s="66">
        <f>SUM(F13:F17)</f>
        <v>335723686</v>
      </c>
      <c r="G18" s="67">
        <v>330251700</v>
      </c>
      <c r="H18" s="68">
        <f t="shared" si="1"/>
        <v>-5471986</v>
      </c>
      <c r="I18" s="68">
        <v>346961988</v>
      </c>
      <c r="J18" s="43">
        <f t="shared" si="2"/>
        <v>-1.1565518917001112</v>
      </c>
      <c r="K18" s="36">
        <f t="shared" si="3"/>
        <v>-1.6299076377947312</v>
      </c>
      <c r="L18" s="89">
        <v>313370523</v>
      </c>
      <c r="M18" s="87">
        <v>330251700</v>
      </c>
      <c r="N18" s="37">
        <f t="shared" si="4"/>
        <v>-1.1700845264249695</v>
      </c>
      <c r="O18" s="36">
        <f t="shared" si="5"/>
        <v>-1.6569138024119179</v>
      </c>
      <c r="P18" s="6"/>
      <c r="Q18" s="38"/>
    </row>
    <row r="19" spans="1:17" ht="16.5">
      <c r="A19" s="44"/>
      <c r="B19" s="45" t="s">
        <v>25</v>
      </c>
      <c r="C19" s="72">
        <f>C11-C18</f>
        <v>-84616963</v>
      </c>
      <c r="D19" s="73">
        <v>-75741766</v>
      </c>
      <c r="E19" s="74">
        <f t="shared" si="0"/>
        <v>8875197</v>
      </c>
      <c r="F19" s="75">
        <f>F11-F18</f>
        <v>-87523553</v>
      </c>
      <c r="G19" s="76">
        <v>-81180191</v>
      </c>
      <c r="H19" s="77">
        <f t="shared" si="1"/>
        <v>6343362</v>
      </c>
      <c r="I19" s="77">
        <v>-84461066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95592000</v>
      </c>
      <c r="M22" s="85">
        <v>46668000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52495000</v>
      </c>
      <c r="E23" s="65">
        <f t="shared" si="0"/>
        <v>52495000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95592000</v>
      </c>
      <c r="M23" s="85">
        <v>46668000</v>
      </c>
      <c r="N23" s="32">
        <f t="shared" si="4"/>
        <v>54.91568332077998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54344000</v>
      </c>
      <c r="D24" s="64">
        <v>43097000</v>
      </c>
      <c r="E24" s="65">
        <f t="shared" si="0"/>
        <v>-11247000</v>
      </c>
      <c r="F24" s="63">
        <v>57771000</v>
      </c>
      <c r="G24" s="64">
        <v>46668000</v>
      </c>
      <c r="H24" s="65">
        <f t="shared" si="1"/>
        <v>-11103000</v>
      </c>
      <c r="I24" s="65">
        <v>49281000</v>
      </c>
      <c r="J24" s="30">
        <f t="shared" si="2"/>
        <v>-20.695936993964377</v>
      </c>
      <c r="K24" s="31">
        <f t="shared" si="3"/>
        <v>-19.218985304045283</v>
      </c>
      <c r="L24" s="84">
        <v>95592000</v>
      </c>
      <c r="M24" s="85">
        <v>46668000</v>
      </c>
      <c r="N24" s="32">
        <f t="shared" si="4"/>
        <v>-11.76562892292242</v>
      </c>
      <c r="O24" s="31">
        <f t="shared" si="5"/>
        <v>-23.791463101054255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95592000</v>
      </c>
      <c r="M25" s="85">
        <v>46668000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54344000</v>
      </c>
      <c r="D26" s="67">
        <v>95592000</v>
      </c>
      <c r="E26" s="68">
        <f t="shared" si="0"/>
        <v>41248000</v>
      </c>
      <c r="F26" s="66">
        <f>SUM(F22:F24)</f>
        <v>57771000</v>
      </c>
      <c r="G26" s="67">
        <v>46668000</v>
      </c>
      <c r="H26" s="68">
        <f t="shared" si="1"/>
        <v>-11103000</v>
      </c>
      <c r="I26" s="68">
        <v>49281000</v>
      </c>
      <c r="J26" s="43">
        <f t="shared" si="2"/>
        <v>75.9016634771088</v>
      </c>
      <c r="K26" s="36">
        <f t="shared" si="3"/>
        <v>-19.218985304045283</v>
      </c>
      <c r="L26" s="89">
        <v>95592000</v>
      </c>
      <c r="M26" s="87">
        <v>46668000</v>
      </c>
      <c r="N26" s="37">
        <f t="shared" si="4"/>
        <v>43.15005439785756</v>
      </c>
      <c r="O26" s="36">
        <f t="shared" si="5"/>
        <v>-23.791463101054255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95592000</v>
      </c>
      <c r="M28" s="85">
        <v>46668000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16000000</v>
      </c>
      <c r="D29" s="64">
        <v>7000000</v>
      </c>
      <c r="E29" s="65">
        <f t="shared" si="0"/>
        <v>-9000000</v>
      </c>
      <c r="F29" s="63">
        <v>17000000</v>
      </c>
      <c r="G29" s="64">
        <v>0</v>
      </c>
      <c r="H29" s="65">
        <f t="shared" si="1"/>
        <v>-17000000</v>
      </c>
      <c r="I29" s="65">
        <v>0</v>
      </c>
      <c r="J29" s="30">
        <f t="shared" si="2"/>
        <v>-56.25</v>
      </c>
      <c r="K29" s="31">
        <f t="shared" si="3"/>
        <v>-100</v>
      </c>
      <c r="L29" s="84">
        <v>95592000</v>
      </c>
      <c r="M29" s="85">
        <v>46668000</v>
      </c>
      <c r="N29" s="32">
        <f t="shared" si="4"/>
        <v>-9.41501380868692</v>
      </c>
      <c r="O29" s="31">
        <f t="shared" si="5"/>
        <v>-36.42753064198166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95592000</v>
      </c>
      <c r="M30" s="85">
        <v>46668000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19689000</v>
      </c>
      <c r="D31" s="64">
        <v>30000000</v>
      </c>
      <c r="E31" s="65">
        <f t="shared" si="0"/>
        <v>10311000</v>
      </c>
      <c r="F31" s="63">
        <v>22021000</v>
      </c>
      <c r="G31" s="64">
        <v>41268000</v>
      </c>
      <c r="H31" s="65">
        <f t="shared" si="1"/>
        <v>19247000</v>
      </c>
      <c r="I31" s="65">
        <v>43281000</v>
      </c>
      <c r="J31" s="30">
        <f t="shared" si="2"/>
        <v>52.36934328813043</v>
      </c>
      <c r="K31" s="31">
        <f t="shared" si="3"/>
        <v>87.40293356341674</v>
      </c>
      <c r="L31" s="84">
        <v>95592000</v>
      </c>
      <c r="M31" s="85">
        <v>46668000</v>
      </c>
      <c r="N31" s="32">
        <f t="shared" si="4"/>
        <v>10.78646748681898</v>
      </c>
      <c r="O31" s="31">
        <f t="shared" si="5"/>
        <v>41.24239307448359</v>
      </c>
      <c r="P31" s="6"/>
      <c r="Q31" s="33"/>
    </row>
    <row r="32" spans="1:17" ht="12.75">
      <c r="A32" s="7"/>
      <c r="B32" s="29" t="s">
        <v>36</v>
      </c>
      <c r="C32" s="63">
        <v>18655000</v>
      </c>
      <c r="D32" s="64">
        <v>58592000</v>
      </c>
      <c r="E32" s="65">
        <f t="shared" si="0"/>
        <v>39937000</v>
      </c>
      <c r="F32" s="63">
        <v>18750000</v>
      </c>
      <c r="G32" s="64">
        <v>5400000</v>
      </c>
      <c r="H32" s="65">
        <f t="shared" si="1"/>
        <v>-13350000</v>
      </c>
      <c r="I32" s="65">
        <v>6000000</v>
      </c>
      <c r="J32" s="30">
        <f t="shared" si="2"/>
        <v>214.08201554543015</v>
      </c>
      <c r="K32" s="31">
        <f t="shared" si="3"/>
        <v>-71.2</v>
      </c>
      <c r="L32" s="84">
        <v>95592000</v>
      </c>
      <c r="M32" s="85">
        <v>46668000</v>
      </c>
      <c r="N32" s="32">
        <f t="shared" si="4"/>
        <v>41.7786007197255</v>
      </c>
      <c r="O32" s="31">
        <f t="shared" si="5"/>
        <v>-28.60632553355618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54344000</v>
      </c>
      <c r="D33" s="82">
        <v>95592000</v>
      </c>
      <c r="E33" s="83">
        <f t="shared" si="0"/>
        <v>41248000</v>
      </c>
      <c r="F33" s="81">
        <f>SUM(F28:F32)</f>
        <v>57771000</v>
      </c>
      <c r="G33" s="82">
        <v>46668000</v>
      </c>
      <c r="H33" s="83">
        <f t="shared" si="1"/>
        <v>-11103000</v>
      </c>
      <c r="I33" s="83">
        <v>49281000</v>
      </c>
      <c r="J33" s="58">
        <f t="shared" si="2"/>
        <v>75.9016634771088</v>
      </c>
      <c r="K33" s="59">
        <f t="shared" si="3"/>
        <v>-19.218985304045283</v>
      </c>
      <c r="L33" s="96">
        <v>95592000</v>
      </c>
      <c r="M33" s="97">
        <v>46668000</v>
      </c>
      <c r="N33" s="60">
        <f t="shared" si="4"/>
        <v>43.15005439785756</v>
      </c>
      <c r="O33" s="59">
        <f t="shared" si="5"/>
        <v>-23.791463101054255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94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39589395</v>
      </c>
      <c r="D8" s="64">
        <v>34425403</v>
      </c>
      <c r="E8" s="65">
        <f>($D8-$C8)</f>
        <v>-5163992</v>
      </c>
      <c r="F8" s="63">
        <v>41697222</v>
      </c>
      <c r="G8" s="64">
        <v>36008971</v>
      </c>
      <c r="H8" s="65">
        <f>($G8-$F8)</f>
        <v>-5688251</v>
      </c>
      <c r="I8" s="65">
        <v>37665384</v>
      </c>
      <c r="J8" s="30">
        <f>IF($C8=0,0,($E8/$C8)*100)</f>
        <v>-13.043877028178885</v>
      </c>
      <c r="K8" s="31">
        <f>IF($F8=0,0,($H8/$F8)*100)</f>
        <v>-13.641798487198981</v>
      </c>
      <c r="L8" s="84">
        <v>203982155</v>
      </c>
      <c r="M8" s="85">
        <v>212387987</v>
      </c>
      <c r="N8" s="32">
        <f>IF($L8=0,0,($E8/$L8)*100)</f>
        <v>-2.5315900795341633</v>
      </c>
      <c r="O8" s="31">
        <f>IF($M8=0,0,($H8/$M8)*100)</f>
        <v>-2.678235751629399</v>
      </c>
      <c r="P8" s="6"/>
      <c r="Q8" s="33"/>
    </row>
    <row r="9" spans="1:17" ht="12.75">
      <c r="A9" s="3"/>
      <c r="B9" s="29" t="s">
        <v>16</v>
      </c>
      <c r="C9" s="63">
        <v>4004858</v>
      </c>
      <c r="D9" s="64">
        <v>3608330</v>
      </c>
      <c r="E9" s="65">
        <f>($D9-$C9)</f>
        <v>-396528</v>
      </c>
      <c r="F9" s="63">
        <v>4220835</v>
      </c>
      <c r="G9" s="64">
        <v>3774313</v>
      </c>
      <c r="H9" s="65">
        <f>($G9-$F9)</f>
        <v>-446522</v>
      </c>
      <c r="I9" s="65">
        <v>3947392</v>
      </c>
      <c r="J9" s="30">
        <f>IF($C9=0,0,($E9/$C9)*100)</f>
        <v>-9.901175022934645</v>
      </c>
      <c r="K9" s="31">
        <f>IF($F9=0,0,($H9/$F9)*100)</f>
        <v>-10.578996809872928</v>
      </c>
      <c r="L9" s="84">
        <v>203982155</v>
      </c>
      <c r="M9" s="85">
        <v>212387987</v>
      </c>
      <c r="N9" s="32">
        <f>IF($L9=0,0,($E9/$L9)*100)</f>
        <v>-0.19439347525277395</v>
      </c>
      <c r="O9" s="31">
        <f>IF($M9=0,0,($H9/$M9)*100)</f>
        <v>-0.21023882108737157</v>
      </c>
      <c r="P9" s="6"/>
      <c r="Q9" s="33"/>
    </row>
    <row r="10" spans="1:17" ht="12.75">
      <c r="A10" s="3"/>
      <c r="B10" s="29" t="s">
        <v>17</v>
      </c>
      <c r="C10" s="63">
        <v>155109843</v>
      </c>
      <c r="D10" s="64">
        <v>165948422</v>
      </c>
      <c r="E10" s="65">
        <f aca="true" t="shared" si="0" ref="E10:E33">($D10-$C10)</f>
        <v>10838579</v>
      </c>
      <c r="F10" s="63">
        <v>165305369</v>
      </c>
      <c r="G10" s="64">
        <v>172604703</v>
      </c>
      <c r="H10" s="65">
        <f aca="true" t="shared" si="1" ref="H10:H33">($G10-$F10)</f>
        <v>7299334</v>
      </c>
      <c r="I10" s="65">
        <v>181531189</v>
      </c>
      <c r="J10" s="30">
        <f aca="true" t="shared" si="2" ref="J10:J33">IF($C10=0,0,($E10/$C10)*100)</f>
        <v>6.9876796922552495</v>
      </c>
      <c r="K10" s="31">
        <f aca="true" t="shared" si="3" ref="K10:K33">IF($F10=0,0,($H10/$F10)*100)</f>
        <v>4.415666619999499</v>
      </c>
      <c r="L10" s="84">
        <v>203982155</v>
      </c>
      <c r="M10" s="85">
        <v>212387987</v>
      </c>
      <c r="N10" s="32">
        <f aca="true" t="shared" si="4" ref="N10:N33">IF($L10=0,0,($E10/$L10)*100)</f>
        <v>5.3134937220366165</v>
      </c>
      <c r="O10" s="31">
        <f aca="true" t="shared" si="5" ref="O10:O33">IF($M10=0,0,($H10/$M10)*100)</f>
        <v>3.4367923078436635</v>
      </c>
      <c r="P10" s="6"/>
      <c r="Q10" s="33"/>
    </row>
    <row r="11" spans="1:17" ht="16.5">
      <c r="A11" s="7"/>
      <c r="B11" s="34" t="s">
        <v>18</v>
      </c>
      <c r="C11" s="66">
        <f>SUM(C8:C10)</f>
        <v>198704096</v>
      </c>
      <c r="D11" s="67">
        <v>203982155</v>
      </c>
      <c r="E11" s="68">
        <f t="shared" si="0"/>
        <v>5278059</v>
      </c>
      <c r="F11" s="66">
        <f>SUM(F8:F10)</f>
        <v>211223426</v>
      </c>
      <c r="G11" s="67">
        <v>212387987</v>
      </c>
      <c r="H11" s="68">
        <f t="shared" si="1"/>
        <v>1164561</v>
      </c>
      <c r="I11" s="68">
        <v>223143965</v>
      </c>
      <c r="J11" s="35">
        <f t="shared" si="2"/>
        <v>2.656240664510509</v>
      </c>
      <c r="K11" s="36">
        <f t="shared" si="3"/>
        <v>0.5513408347045748</v>
      </c>
      <c r="L11" s="86">
        <v>203982155</v>
      </c>
      <c r="M11" s="87">
        <v>212387987</v>
      </c>
      <c r="N11" s="37">
        <f t="shared" si="4"/>
        <v>2.587510167249679</v>
      </c>
      <c r="O11" s="36">
        <f t="shared" si="5"/>
        <v>0.5483177351268931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67250663</v>
      </c>
      <c r="D13" s="64">
        <v>70219449</v>
      </c>
      <c r="E13" s="65">
        <f t="shared" si="0"/>
        <v>2968786</v>
      </c>
      <c r="F13" s="63">
        <v>69882127</v>
      </c>
      <c r="G13" s="64">
        <v>73454943</v>
      </c>
      <c r="H13" s="65">
        <f t="shared" si="1"/>
        <v>3572816</v>
      </c>
      <c r="I13" s="65">
        <v>76828223</v>
      </c>
      <c r="J13" s="30">
        <f t="shared" si="2"/>
        <v>4.414508151391757</v>
      </c>
      <c r="K13" s="31">
        <f t="shared" si="3"/>
        <v>5.112632018198301</v>
      </c>
      <c r="L13" s="84">
        <v>203276037</v>
      </c>
      <c r="M13" s="85">
        <v>209872969</v>
      </c>
      <c r="N13" s="32">
        <f t="shared" si="4"/>
        <v>1.4604702274867745</v>
      </c>
      <c r="O13" s="31">
        <f t="shared" si="5"/>
        <v>1.702370732650187</v>
      </c>
      <c r="P13" s="6"/>
      <c r="Q13" s="33"/>
    </row>
    <row r="14" spans="1:17" ht="12.75">
      <c r="A14" s="3"/>
      <c r="B14" s="29" t="s">
        <v>21</v>
      </c>
      <c r="C14" s="63">
        <v>6827547</v>
      </c>
      <c r="D14" s="64">
        <v>11059933</v>
      </c>
      <c r="E14" s="65">
        <f t="shared" si="0"/>
        <v>4232386</v>
      </c>
      <c r="F14" s="63">
        <v>7196234</v>
      </c>
      <c r="G14" s="64">
        <v>11568690</v>
      </c>
      <c r="H14" s="65">
        <f t="shared" si="1"/>
        <v>4372456</v>
      </c>
      <c r="I14" s="65">
        <v>12100849</v>
      </c>
      <c r="J14" s="30">
        <f t="shared" si="2"/>
        <v>61.989847891197236</v>
      </c>
      <c r="K14" s="31">
        <f t="shared" si="3"/>
        <v>60.7603365871649</v>
      </c>
      <c r="L14" s="84">
        <v>203276037</v>
      </c>
      <c r="M14" s="85">
        <v>209872969</v>
      </c>
      <c r="N14" s="32">
        <f t="shared" si="4"/>
        <v>2.0820880131581863</v>
      </c>
      <c r="O14" s="31">
        <f t="shared" si="5"/>
        <v>2.0833821624737197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203276037</v>
      </c>
      <c r="M15" s="85">
        <v>209872969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203276037</v>
      </c>
      <c r="M16" s="85">
        <v>209872969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123466322</v>
      </c>
      <c r="D17" s="64">
        <v>121996655</v>
      </c>
      <c r="E17" s="65">
        <f t="shared" si="0"/>
        <v>-1469667</v>
      </c>
      <c r="F17" s="63">
        <v>134133504</v>
      </c>
      <c r="G17" s="64">
        <v>124849336</v>
      </c>
      <c r="H17" s="65">
        <f t="shared" si="1"/>
        <v>-9284168</v>
      </c>
      <c r="I17" s="65">
        <v>130142427</v>
      </c>
      <c r="J17" s="42">
        <f t="shared" si="2"/>
        <v>-1.190338366117361</v>
      </c>
      <c r="K17" s="31">
        <f t="shared" si="3"/>
        <v>-6.921587614679775</v>
      </c>
      <c r="L17" s="88">
        <v>203276037</v>
      </c>
      <c r="M17" s="85">
        <v>209872969</v>
      </c>
      <c r="N17" s="32">
        <f t="shared" si="4"/>
        <v>-0.722990777314298</v>
      </c>
      <c r="O17" s="31">
        <f t="shared" si="5"/>
        <v>-4.423708324248274</v>
      </c>
      <c r="P17" s="6"/>
      <c r="Q17" s="33"/>
    </row>
    <row r="18" spans="1:17" ht="16.5">
      <c r="A18" s="3"/>
      <c r="B18" s="34" t="s">
        <v>24</v>
      </c>
      <c r="C18" s="66">
        <f>SUM(C13:C17)</f>
        <v>197544532</v>
      </c>
      <c r="D18" s="67">
        <v>203276037</v>
      </c>
      <c r="E18" s="68">
        <f t="shared" si="0"/>
        <v>5731505</v>
      </c>
      <c r="F18" s="66">
        <f>SUM(F13:F17)</f>
        <v>211211865</v>
      </c>
      <c r="G18" s="67">
        <v>209872969</v>
      </c>
      <c r="H18" s="68">
        <f t="shared" si="1"/>
        <v>-1338896</v>
      </c>
      <c r="I18" s="68">
        <v>219071499</v>
      </c>
      <c r="J18" s="43">
        <f t="shared" si="2"/>
        <v>2.901373650777638</v>
      </c>
      <c r="K18" s="36">
        <f t="shared" si="3"/>
        <v>-0.6339113572052403</v>
      </c>
      <c r="L18" s="89">
        <v>203276037</v>
      </c>
      <c r="M18" s="87">
        <v>209872969</v>
      </c>
      <c r="N18" s="37">
        <f t="shared" si="4"/>
        <v>2.819567463330663</v>
      </c>
      <c r="O18" s="36">
        <f t="shared" si="5"/>
        <v>-0.6379554291243672</v>
      </c>
      <c r="P18" s="6"/>
      <c r="Q18" s="38"/>
    </row>
    <row r="19" spans="1:17" ht="16.5">
      <c r="A19" s="44"/>
      <c r="B19" s="45" t="s">
        <v>25</v>
      </c>
      <c r="C19" s="72">
        <f>C11-C18</f>
        <v>1159564</v>
      </c>
      <c r="D19" s="73">
        <v>706118</v>
      </c>
      <c r="E19" s="74">
        <f t="shared" si="0"/>
        <v>-453446</v>
      </c>
      <c r="F19" s="75">
        <f>F11-F18</f>
        <v>11561</v>
      </c>
      <c r="G19" s="76">
        <v>2515018</v>
      </c>
      <c r="H19" s="77">
        <f t="shared" si="1"/>
        <v>2503457</v>
      </c>
      <c r="I19" s="77">
        <v>4072466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101077478</v>
      </c>
      <c r="M22" s="85">
        <v>41203468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35266238</v>
      </c>
      <c r="D23" s="64">
        <v>74003478</v>
      </c>
      <c r="E23" s="65">
        <f t="shared" si="0"/>
        <v>38737240</v>
      </c>
      <c r="F23" s="63">
        <v>37170615</v>
      </c>
      <c r="G23" s="64">
        <v>12153468</v>
      </c>
      <c r="H23" s="65">
        <f t="shared" si="1"/>
        <v>-25017147</v>
      </c>
      <c r="I23" s="65">
        <v>12712801</v>
      </c>
      <c r="J23" s="30">
        <f t="shared" si="2"/>
        <v>109.84228031353953</v>
      </c>
      <c r="K23" s="31">
        <f t="shared" si="3"/>
        <v>-67.30355954562495</v>
      </c>
      <c r="L23" s="84">
        <v>101077478</v>
      </c>
      <c r="M23" s="85">
        <v>41203468</v>
      </c>
      <c r="N23" s="32">
        <f t="shared" si="4"/>
        <v>38.32430405515262</v>
      </c>
      <c r="O23" s="31">
        <f t="shared" si="5"/>
        <v>-60.71611981787552</v>
      </c>
      <c r="P23" s="6"/>
      <c r="Q23" s="33"/>
    </row>
    <row r="24" spans="1:17" ht="12.75">
      <c r="A24" s="7"/>
      <c r="B24" s="29" t="s">
        <v>29</v>
      </c>
      <c r="C24" s="63">
        <v>28486000</v>
      </c>
      <c r="D24" s="64">
        <v>27074000</v>
      </c>
      <c r="E24" s="65">
        <f t="shared" si="0"/>
        <v>-1412000</v>
      </c>
      <c r="F24" s="63">
        <v>30409000</v>
      </c>
      <c r="G24" s="64">
        <v>29050000</v>
      </c>
      <c r="H24" s="65">
        <f t="shared" si="1"/>
        <v>-1359000</v>
      </c>
      <c r="I24" s="65">
        <v>30559000</v>
      </c>
      <c r="J24" s="30">
        <f t="shared" si="2"/>
        <v>-4.956820894474479</v>
      </c>
      <c r="K24" s="31">
        <f t="shared" si="3"/>
        <v>-4.469071656417508</v>
      </c>
      <c r="L24" s="84">
        <v>101077478</v>
      </c>
      <c r="M24" s="85">
        <v>41203468</v>
      </c>
      <c r="N24" s="32">
        <f t="shared" si="4"/>
        <v>-1.3969481905751546</v>
      </c>
      <c r="O24" s="31">
        <f t="shared" si="5"/>
        <v>-3.298266058575458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101077478</v>
      </c>
      <c r="M25" s="85">
        <v>41203468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63752238</v>
      </c>
      <c r="D26" s="67">
        <v>101077478</v>
      </c>
      <c r="E26" s="68">
        <f t="shared" si="0"/>
        <v>37325240</v>
      </c>
      <c r="F26" s="66">
        <f>SUM(F22:F24)</f>
        <v>67579615</v>
      </c>
      <c r="G26" s="67">
        <v>41203468</v>
      </c>
      <c r="H26" s="68">
        <f t="shared" si="1"/>
        <v>-26376147</v>
      </c>
      <c r="I26" s="68">
        <v>43271801</v>
      </c>
      <c r="J26" s="43">
        <f t="shared" si="2"/>
        <v>58.54734072237589</v>
      </c>
      <c r="K26" s="36">
        <f t="shared" si="3"/>
        <v>-39.029738479569616</v>
      </c>
      <c r="L26" s="89">
        <v>101077478</v>
      </c>
      <c r="M26" s="87">
        <v>41203468</v>
      </c>
      <c r="N26" s="37">
        <f t="shared" si="4"/>
        <v>36.927355864577464</v>
      </c>
      <c r="O26" s="36">
        <f t="shared" si="5"/>
        <v>-64.01438587645099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101077478</v>
      </c>
      <c r="M28" s="85">
        <v>41203468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2108000</v>
      </c>
      <c r="D29" s="64">
        <v>0</v>
      </c>
      <c r="E29" s="65">
        <f t="shared" si="0"/>
        <v>-2108000</v>
      </c>
      <c r="F29" s="63">
        <v>2221832</v>
      </c>
      <c r="G29" s="64">
        <v>0</v>
      </c>
      <c r="H29" s="65">
        <f t="shared" si="1"/>
        <v>-2221832</v>
      </c>
      <c r="I29" s="65">
        <v>0</v>
      </c>
      <c r="J29" s="30">
        <f t="shared" si="2"/>
        <v>-100</v>
      </c>
      <c r="K29" s="31">
        <f t="shared" si="3"/>
        <v>-100</v>
      </c>
      <c r="L29" s="84">
        <v>101077478</v>
      </c>
      <c r="M29" s="85">
        <v>41203468</v>
      </c>
      <c r="N29" s="32">
        <f t="shared" si="4"/>
        <v>-2.0855288850796216</v>
      </c>
      <c r="O29" s="31">
        <f t="shared" si="5"/>
        <v>-5.392342217407525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101077478</v>
      </c>
      <c r="M30" s="85">
        <v>41203468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41661000</v>
      </c>
      <c r="D31" s="64">
        <v>47917969</v>
      </c>
      <c r="E31" s="65">
        <f t="shared" si="0"/>
        <v>6256969</v>
      </c>
      <c r="F31" s="63">
        <v>44295450</v>
      </c>
      <c r="G31" s="64">
        <v>0</v>
      </c>
      <c r="H31" s="65">
        <f t="shared" si="1"/>
        <v>-44295450</v>
      </c>
      <c r="I31" s="65">
        <v>0</v>
      </c>
      <c r="J31" s="30">
        <f t="shared" si="2"/>
        <v>15.018768152468736</v>
      </c>
      <c r="K31" s="31">
        <f t="shared" si="3"/>
        <v>-100</v>
      </c>
      <c r="L31" s="84">
        <v>101077478</v>
      </c>
      <c r="M31" s="85">
        <v>41203468</v>
      </c>
      <c r="N31" s="32">
        <f t="shared" si="4"/>
        <v>6.1902702004496</v>
      </c>
      <c r="O31" s="31">
        <f t="shared" si="5"/>
        <v>-107.50417901716429</v>
      </c>
      <c r="P31" s="6"/>
      <c r="Q31" s="33"/>
    </row>
    <row r="32" spans="1:17" ht="12.75">
      <c r="A32" s="7"/>
      <c r="B32" s="29" t="s">
        <v>36</v>
      </c>
      <c r="C32" s="63">
        <v>19983238</v>
      </c>
      <c r="D32" s="64">
        <v>53159509</v>
      </c>
      <c r="E32" s="65">
        <f t="shared" si="0"/>
        <v>33176271</v>
      </c>
      <c r="F32" s="63">
        <v>21062333</v>
      </c>
      <c r="G32" s="64">
        <v>41203468</v>
      </c>
      <c r="H32" s="65">
        <f t="shared" si="1"/>
        <v>20141135</v>
      </c>
      <c r="I32" s="65">
        <v>43271801</v>
      </c>
      <c r="J32" s="30">
        <f t="shared" si="2"/>
        <v>166.02049677834992</v>
      </c>
      <c r="K32" s="31">
        <f t="shared" si="3"/>
        <v>95.62632496599498</v>
      </c>
      <c r="L32" s="84">
        <v>101077478</v>
      </c>
      <c r="M32" s="85">
        <v>41203468</v>
      </c>
      <c r="N32" s="32">
        <f t="shared" si="4"/>
        <v>32.82261454920749</v>
      </c>
      <c r="O32" s="31">
        <f t="shared" si="5"/>
        <v>48.88213535812083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63752238</v>
      </c>
      <c r="D33" s="82">
        <v>101077478</v>
      </c>
      <c r="E33" s="83">
        <f t="shared" si="0"/>
        <v>37325240</v>
      </c>
      <c r="F33" s="81">
        <f>SUM(F28:F32)</f>
        <v>67579615</v>
      </c>
      <c r="G33" s="82">
        <v>41203468</v>
      </c>
      <c r="H33" s="83">
        <f t="shared" si="1"/>
        <v>-26376147</v>
      </c>
      <c r="I33" s="83">
        <v>43271801</v>
      </c>
      <c r="J33" s="58">
        <f t="shared" si="2"/>
        <v>58.54734072237589</v>
      </c>
      <c r="K33" s="59">
        <f t="shared" si="3"/>
        <v>-39.029738479569616</v>
      </c>
      <c r="L33" s="96">
        <v>101077478</v>
      </c>
      <c r="M33" s="97">
        <v>41203468</v>
      </c>
      <c r="N33" s="60">
        <f t="shared" si="4"/>
        <v>36.927355864577464</v>
      </c>
      <c r="O33" s="59">
        <f t="shared" si="5"/>
        <v>-64.01438587645099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95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477343179</v>
      </c>
      <c r="M8" s="85">
        <v>506888340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94316674</v>
      </c>
      <c r="D9" s="64">
        <v>71050262</v>
      </c>
      <c r="E9" s="65">
        <f>($D9-$C9)</f>
        <v>-23266412</v>
      </c>
      <c r="F9" s="63">
        <v>100639557</v>
      </c>
      <c r="G9" s="64">
        <v>75272299</v>
      </c>
      <c r="H9" s="65">
        <f>($G9-$F9)</f>
        <v>-25367258</v>
      </c>
      <c r="I9" s="65">
        <v>79723230</v>
      </c>
      <c r="J9" s="30">
        <f>IF($C9=0,0,($E9/$C9)*100)</f>
        <v>-24.66839744582172</v>
      </c>
      <c r="K9" s="31">
        <f>IF($F9=0,0,($H9/$F9)*100)</f>
        <v>-25.206050936810065</v>
      </c>
      <c r="L9" s="84">
        <v>477343179</v>
      </c>
      <c r="M9" s="85">
        <v>506888340</v>
      </c>
      <c r="N9" s="32">
        <f>IF($L9=0,0,($E9/$L9)*100)</f>
        <v>-4.874147787916751</v>
      </c>
      <c r="O9" s="31">
        <f>IF($M9=0,0,($H9/$M9)*100)</f>
        <v>-5.004506120618202</v>
      </c>
      <c r="P9" s="6"/>
      <c r="Q9" s="33"/>
    </row>
    <row r="10" spans="1:17" ht="12.75">
      <c r="A10" s="3"/>
      <c r="B10" s="29" t="s">
        <v>17</v>
      </c>
      <c r="C10" s="63">
        <v>405242390</v>
      </c>
      <c r="D10" s="64">
        <v>406292917</v>
      </c>
      <c r="E10" s="65">
        <f aca="true" t="shared" si="0" ref="E10:E33">($D10-$C10)</f>
        <v>1050527</v>
      </c>
      <c r="F10" s="63">
        <v>438572318</v>
      </c>
      <c r="G10" s="64">
        <v>431616041</v>
      </c>
      <c r="H10" s="65">
        <f aca="true" t="shared" si="1" ref="H10:H33">($G10-$F10)</f>
        <v>-6956277</v>
      </c>
      <c r="I10" s="65">
        <v>462451413</v>
      </c>
      <c r="J10" s="30">
        <f aca="true" t="shared" si="2" ref="J10:J33">IF($C10=0,0,($E10/$C10)*100)</f>
        <v>0.25923423262803286</v>
      </c>
      <c r="K10" s="31">
        <f aca="true" t="shared" si="3" ref="K10:K33">IF($F10=0,0,($H10/$F10)*100)</f>
        <v>-1.5861185748618087</v>
      </c>
      <c r="L10" s="84">
        <v>477343179</v>
      </c>
      <c r="M10" s="85">
        <v>506888340</v>
      </c>
      <c r="N10" s="32">
        <f aca="true" t="shared" si="4" ref="N10:N33">IF($L10=0,0,($E10/$L10)*100)</f>
        <v>0.2200779326523067</v>
      </c>
      <c r="O10" s="31">
        <f aca="true" t="shared" si="5" ref="O10:O33">IF($M10=0,0,($H10/$M10)*100)</f>
        <v>-1.3723489871556327</v>
      </c>
      <c r="P10" s="6"/>
      <c r="Q10" s="33"/>
    </row>
    <row r="11" spans="1:17" ht="16.5">
      <c r="A11" s="7"/>
      <c r="B11" s="34" t="s">
        <v>18</v>
      </c>
      <c r="C11" s="66">
        <f>SUM(C8:C10)</f>
        <v>499559064</v>
      </c>
      <c r="D11" s="67">
        <v>477343179</v>
      </c>
      <c r="E11" s="68">
        <f t="shared" si="0"/>
        <v>-22215885</v>
      </c>
      <c r="F11" s="66">
        <f>SUM(F8:F10)</f>
        <v>539211875</v>
      </c>
      <c r="G11" s="67">
        <v>506888340</v>
      </c>
      <c r="H11" s="68">
        <f t="shared" si="1"/>
        <v>-32323535</v>
      </c>
      <c r="I11" s="68">
        <v>542174643</v>
      </c>
      <c r="J11" s="35">
        <f t="shared" si="2"/>
        <v>-4.447098771888163</v>
      </c>
      <c r="K11" s="36">
        <f t="shared" si="3"/>
        <v>-5.994588861753091</v>
      </c>
      <c r="L11" s="86">
        <v>477343179</v>
      </c>
      <c r="M11" s="87">
        <v>506888340</v>
      </c>
      <c r="N11" s="37">
        <f t="shared" si="4"/>
        <v>-4.654069855264445</v>
      </c>
      <c r="O11" s="36">
        <f t="shared" si="5"/>
        <v>-6.376855107773835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221135451</v>
      </c>
      <c r="D13" s="64">
        <v>222746265</v>
      </c>
      <c r="E13" s="65">
        <f t="shared" si="0"/>
        <v>1610814</v>
      </c>
      <c r="F13" s="63">
        <v>237599775</v>
      </c>
      <c r="G13" s="64">
        <v>232809858</v>
      </c>
      <c r="H13" s="65">
        <f t="shared" si="1"/>
        <v>-4789917</v>
      </c>
      <c r="I13" s="65">
        <v>248841927</v>
      </c>
      <c r="J13" s="30">
        <f t="shared" si="2"/>
        <v>0.7284286588675463</v>
      </c>
      <c r="K13" s="31">
        <f t="shared" si="3"/>
        <v>-2.015960242386593</v>
      </c>
      <c r="L13" s="84">
        <v>554543162</v>
      </c>
      <c r="M13" s="85">
        <v>586456559</v>
      </c>
      <c r="N13" s="32">
        <f t="shared" si="4"/>
        <v>0.2904758565934675</v>
      </c>
      <c r="O13" s="31">
        <f t="shared" si="5"/>
        <v>-0.816755636285756</v>
      </c>
      <c r="P13" s="6"/>
      <c r="Q13" s="33"/>
    </row>
    <row r="14" spans="1:17" ht="12.75">
      <c r="A14" s="3"/>
      <c r="B14" s="29" t="s">
        <v>21</v>
      </c>
      <c r="C14" s="63">
        <v>27036849</v>
      </c>
      <c r="D14" s="64">
        <v>26555855</v>
      </c>
      <c r="E14" s="65">
        <f t="shared" si="0"/>
        <v>-480994</v>
      </c>
      <c r="F14" s="63">
        <v>28875355</v>
      </c>
      <c r="G14" s="64">
        <v>27830536</v>
      </c>
      <c r="H14" s="65">
        <f t="shared" si="1"/>
        <v>-1044819</v>
      </c>
      <c r="I14" s="65">
        <v>29166401</v>
      </c>
      <c r="J14" s="30">
        <f t="shared" si="2"/>
        <v>-1.7790312769065655</v>
      </c>
      <c r="K14" s="31">
        <f t="shared" si="3"/>
        <v>-3.6183762935555253</v>
      </c>
      <c r="L14" s="84">
        <v>554543162</v>
      </c>
      <c r="M14" s="85">
        <v>586456559</v>
      </c>
      <c r="N14" s="32">
        <f t="shared" si="4"/>
        <v>-0.08673698153003283</v>
      </c>
      <c r="O14" s="31">
        <f t="shared" si="5"/>
        <v>-0.17815795287234568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554543162</v>
      </c>
      <c r="M15" s="85">
        <v>586456559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15810000</v>
      </c>
      <c r="D16" s="64">
        <v>18632323</v>
      </c>
      <c r="E16" s="65">
        <f t="shared" si="0"/>
        <v>2822323</v>
      </c>
      <c r="F16" s="63">
        <v>16663740</v>
      </c>
      <c r="G16" s="64">
        <v>19526675</v>
      </c>
      <c r="H16" s="65">
        <f t="shared" si="1"/>
        <v>2862935</v>
      </c>
      <c r="I16" s="65">
        <v>20463955</v>
      </c>
      <c r="J16" s="30">
        <f t="shared" si="2"/>
        <v>17.851505376344086</v>
      </c>
      <c r="K16" s="31">
        <f t="shared" si="3"/>
        <v>17.180626918086816</v>
      </c>
      <c r="L16" s="84">
        <v>554543162</v>
      </c>
      <c r="M16" s="85">
        <v>586456559</v>
      </c>
      <c r="N16" s="32">
        <f t="shared" si="4"/>
        <v>0.5089455958344321</v>
      </c>
      <c r="O16" s="31">
        <f t="shared" si="5"/>
        <v>0.4881751181846702</v>
      </c>
      <c r="P16" s="6"/>
      <c r="Q16" s="33"/>
    </row>
    <row r="17" spans="1:17" ht="12.75">
      <c r="A17" s="3"/>
      <c r="B17" s="29" t="s">
        <v>23</v>
      </c>
      <c r="C17" s="63">
        <v>228570991</v>
      </c>
      <c r="D17" s="64">
        <v>286608719</v>
      </c>
      <c r="E17" s="65">
        <f t="shared" si="0"/>
        <v>58037728</v>
      </c>
      <c r="F17" s="63">
        <v>248263147</v>
      </c>
      <c r="G17" s="64">
        <v>306289490</v>
      </c>
      <c r="H17" s="65">
        <f t="shared" si="1"/>
        <v>58026343</v>
      </c>
      <c r="I17" s="65">
        <v>321377376</v>
      </c>
      <c r="J17" s="42">
        <f t="shared" si="2"/>
        <v>25.391554608957357</v>
      </c>
      <c r="K17" s="31">
        <f t="shared" si="3"/>
        <v>23.37291849442318</v>
      </c>
      <c r="L17" s="88">
        <v>554543162</v>
      </c>
      <c r="M17" s="85">
        <v>586456559</v>
      </c>
      <c r="N17" s="32">
        <f t="shared" si="4"/>
        <v>10.46586307018605</v>
      </c>
      <c r="O17" s="31">
        <f t="shared" si="5"/>
        <v>9.894397480854161</v>
      </c>
      <c r="P17" s="6"/>
      <c r="Q17" s="33"/>
    </row>
    <row r="18" spans="1:17" ht="16.5">
      <c r="A18" s="3"/>
      <c r="B18" s="34" t="s">
        <v>24</v>
      </c>
      <c r="C18" s="66">
        <f>SUM(C13:C17)</f>
        <v>492553291</v>
      </c>
      <c r="D18" s="67">
        <v>554543162</v>
      </c>
      <c r="E18" s="68">
        <f t="shared" si="0"/>
        <v>61989871</v>
      </c>
      <c r="F18" s="66">
        <f>SUM(F13:F17)</f>
        <v>531402017</v>
      </c>
      <c r="G18" s="67">
        <v>586456559</v>
      </c>
      <c r="H18" s="68">
        <f t="shared" si="1"/>
        <v>55054542</v>
      </c>
      <c r="I18" s="68">
        <v>619849659</v>
      </c>
      <c r="J18" s="43">
        <f t="shared" si="2"/>
        <v>12.585414031879852</v>
      </c>
      <c r="K18" s="36">
        <f t="shared" si="3"/>
        <v>10.3602433259112</v>
      </c>
      <c r="L18" s="89">
        <v>554543162</v>
      </c>
      <c r="M18" s="87">
        <v>586456559</v>
      </c>
      <c r="N18" s="37">
        <f t="shared" si="4"/>
        <v>11.178547541083915</v>
      </c>
      <c r="O18" s="36">
        <f t="shared" si="5"/>
        <v>9.38765900988073</v>
      </c>
      <c r="P18" s="6"/>
      <c r="Q18" s="38"/>
    </row>
    <row r="19" spans="1:17" ht="16.5">
      <c r="A19" s="44"/>
      <c r="B19" s="45" t="s">
        <v>25</v>
      </c>
      <c r="C19" s="72">
        <f>C11-C18</f>
        <v>7005773</v>
      </c>
      <c r="D19" s="73">
        <v>-77199983</v>
      </c>
      <c r="E19" s="74">
        <f t="shared" si="0"/>
        <v>-84205756</v>
      </c>
      <c r="F19" s="75">
        <f>F11-F18</f>
        <v>7809858</v>
      </c>
      <c r="G19" s="76">
        <v>-79568219</v>
      </c>
      <c r="H19" s="77">
        <f t="shared" si="1"/>
        <v>-87378077</v>
      </c>
      <c r="I19" s="77">
        <v>-77675016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271221430</v>
      </c>
      <c r="M22" s="85">
        <v>281421461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6767254</v>
      </c>
      <c r="D23" s="64">
        <v>7733630</v>
      </c>
      <c r="E23" s="65">
        <f t="shared" si="0"/>
        <v>966376</v>
      </c>
      <c r="F23" s="63">
        <v>7132684</v>
      </c>
      <c r="G23" s="64">
        <v>4189311</v>
      </c>
      <c r="H23" s="65">
        <f t="shared" si="1"/>
        <v>-2943373</v>
      </c>
      <c r="I23" s="65">
        <v>4398777</v>
      </c>
      <c r="J23" s="30">
        <f t="shared" si="2"/>
        <v>14.280179227793136</v>
      </c>
      <c r="K23" s="31">
        <f t="shared" si="3"/>
        <v>-41.26599468026342</v>
      </c>
      <c r="L23" s="84">
        <v>271221430</v>
      </c>
      <c r="M23" s="85">
        <v>281421461</v>
      </c>
      <c r="N23" s="32">
        <f t="shared" si="4"/>
        <v>0.3563051783924301</v>
      </c>
      <c r="O23" s="31">
        <f t="shared" si="5"/>
        <v>-1.0458950037218377</v>
      </c>
      <c r="P23" s="6"/>
      <c r="Q23" s="33"/>
    </row>
    <row r="24" spans="1:17" ht="12.75">
      <c r="A24" s="7"/>
      <c r="B24" s="29" t="s">
        <v>29</v>
      </c>
      <c r="C24" s="63">
        <v>303108494</v>
      </c>
      <c r="D24" s="64">
        <v>263487800</v>
      </c>
      <c r="E24" s="65">
        <f t="shared" si="0"/>
        <v>-39620694</v>
      </c>
      <c r="F24" s="63">
        <v>359622974</v>
      </c>
      <c r="G24" s="64">
        <v>277232150</v>
      </c>
      <c r="H24" s="65">
        <f t="shared" si="1"/>
        <v>-82390824</v>
      </c>
      <c r="I24" s="65">
        <v>295235725</v>
      </c>
      <c r="J24" s="30">
        <f t="shared" si="2"/>
        <v>-13.071456189545119</v>
      </c>
      <c r="K24" s="31">
        <f t="shared" si="3"/>
        <v>-22.910333865377577</v>
      </c>
      <c r="L24" s="84">
        <v>271221430</v>
      </c>
      <c r="M24" s="85">
        <v>281421461</v>
      </c>
      <c r="N24" s="32">
        <f t="shared" si="4"/>
        <v>-14.608246110936</v>
      </c>
      <c r="O24" s="31">
        <f t="shared" si="5"/>
        <v>-29.276666998754585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271221430</v>
      </c>
      <c r="M25" s="85">
        <v>281421461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309875748</v>
      </c>
      <c r="D26" s="67">
        <v>271221430</v>
      </c>
      <c r="E26" s="68">
        <f t="shared" si="0"/>
        <v>-38654318</v>
      </c>
      <c r="F26" s="66">
        <f>SUM(F22:F24)</f>
        <v>366755658</v>
      </c>
      <c r="G26" s="67">
        <v>281421461</v>
      </c>
      <c r="H26" s="68">
        <f t="shared" si="1"/>
        <v>-85334197</v>
      </c>
      <c r="I26" s="68">
        <v>299634502</v>
      </c>
      <c r="J26" s="43">
        <f t="shared" si="2"/>
        <v>-12.47413463282709</v>
      </c>
      <c r="K26" s="36">
        <f t="shared" si="3"/>
        <v>-23.267315756039405</v>
      </c>
      <c r="L26" s="89">
        <v>271221430</v>
      </c>
      <c r="M26" s="87">
        <v>281421461</v>
      </c>
      <c r="N26" s="37">
        <f t="shared" si="4"/>
        <v>-14.251940932543569</v>
      </c>
      <c r="O26" s="36">
        <f t="shared" si="5"/>
        <v>-30.32256200247642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193032068</v>
      </c>
      <c r="D28" s="64">
        <v>220615195</v>
      </c>
      <c r="E28" s="65">
        <f t="shared" si="0"/>
        <v>27583127</v>
      </c>
      <c r="F28" s="63">
        <v>319312666</v>
      </c>
      <c r="G28" s="64">
        <v>238661150</v>
      </c>
      <c r="H28" s="65">
        <f t="shared" si="1"/>
        <v>-80651516</v>
      </c>
      <c r="I28" s="65">
        <v>247045395</v>
      </c>
      <c r="J28" s="30">
        <f t="shared" si="2"/>
        <v>14.289401385887862</v>
      </c>
      <c r="K28" s="31">
        <f t="shared" si="3"/>
        <v>-25.25785056080425</v>
      </c>
      <c r="L28" s="84">
        <v>271221430</v>
      </c>
      <c r="M28" s="85">
        <v>281421461</v>
      </c>
      <c r="N28" s="32">
        <f t="shared" si="4"/>
        <v>10.169965920465799</v>
      </c>
      <c r="O28" s="31">
        <f t="shared" si="5"/>
        <v>-28.658623160228707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271221430</v>
      </c>
      <c r="M29" s="85">
        <v>281421461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222605</v>
      </c>
      <c r="D30" s="64">
        <v>0</v>
      </c>
      <c r="E30" s="65">
        <f t="shared" si="0"/>
        <v>-222605</v>
      </c>
      <c r="F30" s="63">
        <v>234625</v>
      </c>
      <c r="G30" s="64">
        <v>0</v>
      </c>
      <c r="H30" s="65">
        <f t="shared" si="1"/>
        <v>-234625</v>
      </c>
      <c r="I30" s="65">
        <v>0</v>
      </c>
      <c r="J30" s="30">
        <f t="shared" si="2"/>
        <v>-100</v>
      </c>
      <c r="K30" s="31">
        <f t="shared" si="3"/>
        <v>-100</v>
      </c>
      <c r="L30" s="84">
        <v>271221430</v>
      </c>
      <c r="M30" s="85">
        <v>281421461</v>
      </c>
      <c r="N30" s="32">
        <f t="shared" si="4"/>
        <v>-0.08207500417647676</v>
      </c>
      <c r="O30" s="31">
        <f t="shared" si="5"/>
        <v>-0.08337139575861983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271221430</v>
      </c>
      <c r="M31" s="85">
        <v>281421461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116621075</v>
      </c>
      <c r="D32" s="64">
        <v>50606235</v>
      </c>
      <c r="E32" s="65">
        <f t="shared" si="0"/>
        <v>-66014840</v>
      </c>
      <c r="F32" s="63">
        <v>47208367</v>
      </c>
      <c r="G32" s="64">
        <v>42760311</v>
      </c>
      <c r="H32" s="65">
        <f t="shared" si="1"/>
        <v>-4448056</v>
      </c>
      <c r="I32" s="65">
        <v>52589107</v>
      </c>
      <c r="J32" s="30">
        <f t="shared" si="2"/>
        <v>-56.606269492885396</v>
      </c>
      <c r="K32" s="31">
        <f t="shared" si="3"/>
        <v>-9.422177217017483</v>
      </c>
      <c r="L32" s="84">
        <v>271221430</v>
      </c>
      <c r="M32" s="85">
        <v>281421461</v>
      </c>
      <c r="N32" s="32">
        <f t="shared" si="4"/>
        <v>-24.339831848832887</v>
      </c>
      <c r="O32" s="31">
        <f t="shared" si="5"/>
        <v>-1.5805674464890933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309875748</v>
      </c>
      <c r="D33" s="82">
        <v>271221430</v>
      </c>
      <c r="E33" s="83">
        <f t="shared" si="0"/>
        <v>-38654318</v>
      </c>
      <c r="F33" s="81">
        <f>SUM(F28:F32)</f>
        <v>366755658</v>
      </c>
      <c r="G33" s="82">
        <v>281421461</v>
      </c>
      <c r="H33" s="83">
        <f t="shared" si="1"/>
        <v>-85334197</v>
      </c>
      <c r="I33" s="83">
        <v>299634502</v>
      </c>
      <c r="J33" s="58">
        <f t="shared" si="2"/>
        <v>-12.47413463282709</v>
      </c>
      <c r="K33" s="59">
        <f t="shared" si="3"/>
        <v>-23.267315756039405</v>
      </c>
      <c r="L33" s="96">
        <v>271221430</v>
      </c>
      <c r="M33" s="97">
        <v>281421461</v>
      </c>
      <c r="N33" s="60">
        <f t="shared" si="4"/>
        <v>-14.251940932543569</v>
      </c>
      <c r="O33" s="59">
        <f t="shared" si="5"/>
        <v>-30.32256200247642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450066710</v>
      </c>
      <c r="D8" s="64">
        <v>457943322</v>
      </c>
      <c r="E8" s="65">
        <f>($D8-$C8)</f>
        <v>7876612</v>
      </c>
      <c r="F8" s="63">
        <v>477070712</v>
      </c>
      <c r="G8" s="64">
        <v>478550783</v>
      </c>
      <c r="H8" s="65">
        <f>($G8-$F8)</f>
        <v>1480071</v>
      </c>
      <c r="I8" s="65">
        <v>500085532</v>
      </c>
      <c r="J8" s="30">
        <f>IF($C8=0,0,($E8/$C8)*100)</f>
        <v>1.7500987798008878</v>
      </c>
      <c r="K8" s="31">
        <f>IF($F8=0,0,($H8/$F8)*100)</f>
        <v>0.31024143020542416</v>
      </c>
      <c r="L8" s="84">
        <v>1080570008</v>
      </c>
      <c r="M8" s="85">
        <v>1089019180</v>
      </c>
      <c r="N8" s="32">
        <f>IF($L8=0,0,($E8/$L8)*100)</f>
        <v>0.7289312068339399</v>
      </c>
      <c r="O8" s="31">
        <f>IF($M8=0,0,($H8/$M8)*100)</f>
        <v>0.1359086255946383</v>
      </c>
      <c r="P8" s="6"/>
      <c r="Q8" s="33"/>
    </row>
    <row r="9" spans="1:17" ht="12.75">
      <c r="A9" s="3"/>
      <c r="B9" s="29" t="s">
        <v>16</v>
      </c>
      <c r="C9" s="63">
        <v>228144409</v>
      </c>
      <c r="D9" s="64">
        <v>210671687</v>
      </c>
      <c r="E9" s="65">
        <f>($D9-$C9)</f>
        <v>-17472722</v>
      </c>
      <c r="F9" s="63">
        <v>241833074</v>
      </c>
      <c r="G9" s="64">
        <v>220151904</v>
      </c>
      <c r="H9" s="65">
        <f>($G9-$F9)</f>
        <v>-21681170</v>
      </c>
      <c r="I9" s="65">
        <v>230058740</v>
      </c>
      <c r="J9" s="30">
        <f>IF($C9=0,0,($E9/$C9)*100)</f>
        <v>-7.65862379735109</v>
      </c>
      <c r="K9" s="31">
        <f>IF($F9=0,0,($H9/$F9)*100)</f>
        <v>-8.965345244712061</v>
      </c>
      <c r="L9" s="84">
        <v>1080570008</v>
      </c>
      <c r="M9" s="85">
        <v>1089019180</v>
      </c>
      <c r="N9" s="32">
        <f>IF($L9=0,0,($E9/$L9)*100)</f>
        <v>-1.6169912056267253</v>
      </c>
      <c r="O9" s="31">
        <f>IF($M9=0,0,($H9/$M9)*100)</f>
        <v>-1.990889637040185</v>
      </c>
      <c r="P9" s="6"/>
      <c r="Q9" s="33"/>
    </row>
    <row r="10" spans="1:17" ht="12.75">
      <c r="A10" s="3"/>
      <c r="B10" s="29" t="s">
        <v>17</v>
      </c>
      <c r="C10" s="63">
        <v>405045251</v>
      </c>
      <c r="D10" s="64">
        <v>411954999</v>
      </c>
      <c r="E10" s="65">
        <f aca="true" t="shared" si="0" ref="E10:E33">($D10-$C10)</f>
        <v>6909748</v>
      </c>
      <c r="F10" s="63">
        <v>422140383</v>
      </c>
      <c r="G10" s="64">
        <v>390316493</v>
      </c>
      <c r="H10" s="65">
        <f aca="true" t="shared" si="1" ref="H10:H33">($G10-$F10)</f>
        <v>-31823890</v>
      </c>
      <c r="I10" s="65">
        <v>409525448</v>
      </c>
      <c r="J10" s="30">
        <f aca="true" t="shared" si="2" ref="J10:J33">IF($C10=0,0,($E10/$C10)*100)</f>
        <v>1.7059200133666055</v>
      </c>
      <c r="K10" s="31">
        <f aca="true" t="shared" si="3" ref="K10:K33">IF($F10=0,0,($H10/$F10)*100)</f>
        <v>-7.538698329176434</v>
      </c>
      <c r="L10" s="84">
        <v>1080570008</v>
      </c>
      <c r="M10" s="85">
        <v>1089019180</v>
      </c>
      <c r="N10" s="32">
        <f aca="true" t="shared" si="4" ref="N10:N33">IF($L10=0,0,($E10/$L10)*100)</f>
        <v>0.6394539871404611</v>
      </c>
      <c r="O10" s="31">
        <f aca="true" t="shared" si="5" ref="O10:O33">IF($M10=0,0,($H10/$M10)*100)</f>
        <v>-2.922252480438407</v>
      </c>
      <c r="P10" s="6"/>
      <c r="Q10" s="33"/>
    </row>
    <row r="11" spans="1:17" ht="16.5">
      <c r="A11" s="7"/>
      <c r="B11" s="34" t="s">
        <v>18</v>
      </c>
      <c r="C11" s="66">
        <f>SUM(C8:C10)</f>
        <v>1083256370</v>
      </c>
      <c r="D11" s="67">
        <v>1080570008</v>
      </c>
      <c r="E11" s="68">
        <f t="shared" si="0"/>
        <v>-2686362</v>
      </c>
      <c r="F11" s="66">
        <f>SUM(F8:F10)</f>
        <v>1141044169</v>
      </c>
      <c r="G11" s="67">
        <v>1089019180</v>
      </c>
      <c r="H11" s="68">
        <f t="shared" si="1"/>
        <v>-52024989</v>
      </c>
      <c r="I11" s="68">
        <v>1139669720</v>
      </c>
      <c r="J11" s="35">
        <f t="shared" si="2"/>
        <v>-0.24798949485983637</v>
      </c>
      <c r="K11" s="36">
        <f t="shared" si="3"/>
        <v>-4.5594193821256015</v>
      </c>
      <c r="L11" s="86">
        <v>1080570008</v>
      </c>
      <c r="M11" s="87">
        <v>1089019180</v>
      </c>
      <c r="N11" s="37">
        <f t="shared" si="4"/>
        <v>-0.24860601165232415</v>
      </c>
      <c r="O11" s="36">
        <f t="shared" si="5"/>
        <v>-4.777233491883954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427055155</v>
      </c>
      <c r="D13" s="64">
        <v>429291051</v>
      </c>
      <c r="E13" s="65">
        <f t="shared" si="0"/>
        <v>2235896</v>
      </c>
      <c r="F13" s="63">
        <v>455630615</v>
      </c>
      <c r="G13" s="64">
        <v>455870448</v>
      </c>
      <c r="H13" s="65">
        <f t="shared" si="1"/>
        <v>239833</v>
      </c>
      <c r="I13" s="65">
        <v>482983020</v>
      </c>
      <c r="J13" s="30">
        <f t="shared" si="2"/>
        <v>0.5235614121084664</v>
      </c>
      <c r="K13" s="31">
        <f t="shared" si="3"/>
        <v>0.052637595478521565</v>
      </c>
      <c r="L13" s="84">
        <v>1113969208</v>
      </c>
      <c r="M13" s="85">
        <v>1125967259</v>
      </c>
      <c r="N13" s="32">
        <f t="shared" si="4"/>
        <v>0.20071434505934746</v>
      </c>
      <c r="O13" s="31">
        <f t="shared" si="5"/>
        <v>0.02130017530110083</v>
      </c>
      <c r="P13" s="6"/>
      <c r="Q13" s="33"/>
    </row>
    <row r="14" spans="1:17" ht="12.75">
      <c r="A14" s="3"/>
      <c r="B14" s="29" t="s">
        <v>21</v>
      </c>
      <c r="C14" s="63">
        <v>9767525</v>
      </c>
      <c r="D14" s="64">
        <v>12988659</v>
      </c>
      <c r="E14" s="65">
        <f t="shared" si="0"/>
        <v>3221134</v>
      </c>
      <c r="F14" s="63">
        <v>10617077</v>
      </c>
      <c r="G14" s="64">
        <v>4280000</v>
      </c>
      <c r="H14" s="65">
        <f t="shared" si="1"/>
        <v>-6337077</v>
      </c>
      <c r="I14" s="65">
        <v>2289800</v>
      </c>
      <c r="J14" s="30">
        <f t="shared" si="2"/>
        <v>32.977995961105805</v>
      </c>
      <c r="K14" s="31">
        <f t="shared" si="3"/>
        <v>-59.687586329080965</v>
      </c>
      <c r="L14" s="84">
        <v>1113969208</v>
      </c>
      <c r="M14" s="85">
        <v>1125967259</v>
      </c>
      <c r="N14" s="32">
        <f t="shared" si="4"/>
        <v>0.28915826190412974</v>
      </c>
      <c r="O14" s="31">
        <f t="shared" si="5"/>
        <v>-0.562811835721415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1113969208</v>
      </c>
      <c r="M15" s="85">
        <v>1125967259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106168762</v>
      </c>
      <c r="D16" s="64">
        <v>106168766</v>
      </c>
      <c r="E16" s="65">
        <f t="shared" si="0"/>
        <v>4</v>
      </c>
      <c r="F16" s="63">
        <v>112538888</v>
      </c>
      <c r="G16" s="64">
        <v>110893277</v>
      </c>
      <c r="H16" s="65">
        <f t="shared" si="1"/>
        <v>-1645611</v>
      </c>
      <c r="I16" s="65">
        <v>115828031</v>
      </c>
      <c r="J16" s="30">
        <f t="shared" si="2"/>
        <v>3.767586552436205E-06</v>
      </c>
      <c r="K16" s="31">
        <f t="shared" si="3"/>
        <v>-1.4622598723385287</v>
      </c>
      <c r="L16" s="84">
        <v>1113969208</v>
      </c>
      <c r="M16" s="85">
        <v>1125967259</v>
      </c>
      <c r="N16" s="32">
        <f t="shared" si="4"/>
        <v>3.590763524946553E-07</v>
      </c>
      <c r="O16" s="31">
        <f t="shared" si="5"/>
        <v>-0.1461508748896934</v>
      </c>
      <c r="P16" s="6"/>
      <c r="Q16" s="33"/>
    </row>
    <row r="17" spans="1:17" ht="12.75">
      <c r="A17" s="3"/>
      <c r="B17" s="29" t="s">
        <v>23</v>
      </c>
      <c r="C17" s="63">
        <v>518054781</v>
      </c>
      <c r="D17" s="64">
        <v>565520732</v>
      </c>
      <c r="E17" s="65">
        <f t="shared" si="0"/>
        <v>47465951</v>
      </c>
      <c r="F17" s="63">
        <v>534786933</v>
      </c>
      <c r="G17" s="64">
        <v>554923534</v>
      </c>
      <c r="H17" s="65">
        <f t="shared" si="1"/>
        <v>20136601</v>
      </c>
      <c r="I17" s="65">
        <v>574016667</v>
      </c>
      <c r="J17" s="42">
        <f t="shared" si="2"/>
        <v>9.162342041970268</v>
      </c>
      <c r="K17" s="31">
        <f t="shared" si="3"/>
        <v>3.765350227807455</v>
      </c>
      <c r="L17" s="88">
        <v>1113969208</v>
      </c>
      <c r="M17" s="85">
        <v>1125967259</v>
      </c>
      <c r="N17" s="32">
        <f t="shared" si="4"/>
        <v>4.260975138192509</v>
      </c>
      <c r="O17" s="31">
        <f t="shared" si="5"/>
        <v>1.7883824630819039</v>
      </c>
      <c r="P17" s="6"/>
      <c r="Q17" s="33"/>
    </row>
    <row r="18" spans="1:17" ht="16.5">
      <c r="A18" s="3"/>
      <c r="B18" s="34" t="s">
        <v>24</v>
      </c>
      <c r="C18" s="66">
        <f>SUM(C13:C17)</f>
        <v>1061046223</v>
      </c>
      <c r="D18" s="67">
        <v>1113969208</v>
      </c>
      <c r="E18" s="68">
        <f t="shared" si="0"/>
        <v>52922985</v>
      </c>
      <c r="F18" s="66">
        <f>SUM(F13:F17)</f>
        <v>1113573513</v>
      </c>
      <c r="G18" s="67">
        <v>1125967259</v>
      </c>
      <c r="H18" s="68">
        <f t="shared" si="1"/>
        <v>12393746</v>
      </c>
      <c r="I18" s="68">
        <v>1175117518</v>
      </c>
      <c r="J18" s="43">
        <f t="shared" si="2"/>
        <v>4.987811449944721</v>
      </c>
      <c r="K18" s="36">
        <f t="shared" si="3"/>
        <v>1.1129706171450577</v>
      </c>
      <c r="L18" s="89">
        <v>1113969208</v>
      </c>
      <c r="M18" s="87">
        <v>1125967259</v>
      </c>
      <c r="N18" s="37">
        <f t="shared" si="4"/>
        <v>4.750848104232339</v>
      </c>
      <c r="O18" s="36">
        <f t="shared" si="5"/>
        <v>1.1007199277718962</v>
      </c>
      <c r="P18" s="6"/>
      <c r="Q18" s="38"/>
    </row>
    <row r="19" spans="1:17" ht="16.5">
      <c r="A19" s="44"/>
      <c r="B19" s="45" t="s">
        <v>25</v>
      </c>
      <c r="C19" s="72">
        <f>C11-C18</f>
        <v>22210147</v>
      </c>
      <c r="D19" s="73">
        <v>-33399200</v>
      </c>
      <c r="E19" s="74">
        <f t="shared" si="0"/>
        <v>-55609347</v>
      </c>
      <c r="F19" s="75">
        <f>F11-F18</f>
        <v>27470656</v>
      </c>
      <c r="G19" s="76">
        <v>-36948079</v>
      </c>
      <c r="H19" s="77">
        <f t="shared" si="1"/>
        <v>-64418735</v>
      </c>
      <c r="I19" s="77">
        <v>-35447798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16566956</v>
      </c>
      <c r="D22" s="64">
        <v>3000000</v>
      </c>
      <c r="E22" s="65">
        <f t="shared" si="0"/>
        <v>-13566956</v>
      </c>
      <c r="F22" s="63">
        <v>13123478</v>
      </c>
      <c r="G22" s="64">
        <v>424996</v>
      </c>
      <c r="H22" s="65">
        <f t="shared" si="1"/>
        <v>-12698482</v>
      </c>
      <c r="I22" s="65">
        <v>424982</v>
      </c>
      <c r="J22" s="30">
        <f t="shared" si="2"/>
        <v>-81.89166434678766</v>
      </c>
      <c r="K22" s="31">
        <f t="shared" si="3"/>
        <v>-96.76155970238986</v>
      </c>
      <c r="L22" s="84">
        <v>93226932</v>
      </c>
      <c r="M22" s="85">
        <v>92027943</v>
      </c>
      <c r="N22" s="32">
        <f t="shared" si="4"/>
        <v>-14.552614474109262</v>
      </c>
      <c r="O22" s="31">
        <f t="shared" si="5"/>
        <v>-13.798506829605003</v>
      </c>
      <c r="P22" s="6"/>
      <c r="Q22" s="33"/>
    </row>
    <row r="23" spans="1:17" ht="12.75">
      <c r="A23" s="7"/>
      <c r="B23" s="29" t="s">
        <v>28</v>
      </c>
      <c r="C23" s="63">
        <v>12616009</v>
      </c>
      <c r="D23" s="64">
        <v>9715017</v>
      </c>
      <c r="E23" s="65">
        <f t="shared" si="0"/>
        <v>-2900992</v>
      </c>
      <c r="F23" s="63">
        <v>11326179</v>
      </c>
      <c r="G23" s="64">
        <v>7479989</v>
      </c>
      <c r="H23" s="65">
        <f t="shared" si="1"/>
        <v>-3846190</v>
      </c>
      <c r="I23" s="65">
        <v>8754999</v>
      </c>
      <c r="J23" s="30">
        <f t="shared" si="2"/>
        <v>-22.9945302036484</v>
      </c>
      <c r="K23" s="31">
        <f t="shared" si="3"/>
        <v>-33.95840733225212</v>
      </c>
      <c r="L23" s="84">
        <v>93226932</v>
      </c>
      <c r="M23" s="85">
        <v>92027943</v>
      </c>
      <c r="N23" s="32">
        <f t="shared" si="4"/>
        <v>-3.111753157338697</v>
      </c>
      <c r="O23" s="31">
        <f t="shared" si="5"/>
        <v>-4.179371910985775</v>
      </c>
      <c r="P23" s="6"/>
      <c r="Q23" s="33"/>
    </row>
    <row r="24" spans="1:17" ht="12.75">
      <c r="A24" s="7"/>
      <c r="B24" s="29" t="s">
        <v>29</v>
      </c>
      <c r="C24" s="63">
        <v>49886959</v>
      </c>
      <c r="D24" s="64">
        <v>80511915</v>
      </c>
      <c r="E24" s="65">
        <f t="shared" si="0"/>
        <v>30624956</v>
      </c>
      <c r="F24" s="63">
        <v>56073044</v>
      </c>
      <c r="G24" s="64">
        <v>84122958</v>
      </c>
      <c r="H24" s="65">
        <f t="shared" si="1"/>
        <v>28049914</v>
      </c>
      <c r="I24" s="65">
        <v>38504995</v>
      </c>
      <c r="J24" s="30">
        <f t="shared" si="2"/>
        <v>61.38870080254841</v>
      </c>
      <c r="K24" s="31">
        <f t="shared" si="3"/>
        <v>50.02388313357841</v>
      </c>
      <c r="L24" s="84">
        <v>93226932</v>
      </c>
      <c r="M24" s="85">
        <v>92027943</v>
      </c>
      <c r="N24" s="32">
        <f t="shared" si="4"/>
        <v>32.84990221495222</v>
      </c>
      <c r="O24" s="31">
        <f t="shared" si="5"/>
        <v>30.4797793861371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93226932</v>
      </c>
      <c r="M25" s="85">
        <v>92027943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79069924</v>
      </c>
      <c r="D26" s="67">
        <v>93226932</v>
      </c>
      <c r="E26" s="68">
        <f t="shared" si="0"/>
        <v>14157008</v>
      </c>
      <c r="F26" s="66">
        <f>SUM(F22:F24)</f>
        <v>80522701</v>
      </c>
      <c r="G26" s="67">
        <v>92027943</v>
      </c>
      <c r="H26" s="68">
        <f t="shared" si="1"/>
        <v>11505242</v>
      </c>
      <c r="I26" s="68">
        <v>47684976</v>
      </c>
      <c r="J26" s="43">
        <f t="shared" si="2"/>
        <v>17.904415843374277</v>
      </c>
      <c r="K26" s="36">
        <f t="shared" si="3"/>
        <v>14.288196815454562</v>
      </c>
      <c r="L26" s="89">
        <v>93226932</v>
      </c>
      <c r="M26" s="87">
        <v>92027943</v>
      </c>
      <c r="N26" s="37">
        <f t="shared" si="4"/>
        <v>15.185534583504259</v>
      </c>
      <c r="O26" s="36">
        <f t="shared" si="5"/>
        <v>12.501900645546321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98630037</v>
      </c>
      <c r="M28" s="85">
        <v>95002948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35888695</v>
      </c>
      <c r="D29" s="64">
        <v>15220003</v>
      </c>
      <c r="E29" s="65">
        <f t="shared" si="0"/>
        <v>-20668692</v>
      </c>
      <c r="F29" s="63">
        <v>39393043</v>
      </c>
      <c r="G29" s="64">
        <v>7905003</v>
      </c>
      <c r="H29" s="65">
        <f t="shared" si="1"/>
        <v>-31488040</v>
      </c>
      <c r="I29" s="65">
        <v>9604989</v>
      </c>
      <c r="J29" s="30">
        <f t="shared" si="2"/>
        <v>-57.591093797085676</v>
      </c>
      <c r="K29" s="31">
        <f t="shared" si="3"/>
        <v>-79.9329973061487</v>
      </c>
      <c r="L29" s="84">
        <v>98630037</v>
      </c>
      <c r="M29" s="85">
        <v>95002948</v>
      </c>
      <c r="N29" s="32">
        <f t="shared" si="4"/>
        <v>-20.95577841058703</v>
      </c>
      <c r="O29" s="31">
        <f t="shared" si="5"/>
        <v>-33.14427674391746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98630037</v>
      </c>
      <c r="M30" s="85">
        <v>95002948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23434785</v>
      </c>
      <c r="D31" s="64">
        <v>45950003</v>
      </c>
      <c r="E31" s="65">
        <f t="shared" si="0"/>
        <v>22515218</v>
      </c>
      <c r="F31" s="63">
        <v>26586089</v>
      </c>
      <c r="G31" s="64">
        <v>55674982</v>
      </c>
      <c r="H31" s="65">
        <f t="shared" si="1"/>
        <v>29088893</v>
      </c>
      <c r="I31" s="65">
        <v>26179989</v>
      </c>
      <c r="J31" s="30">
        <f t="shared" si="2"/>
        <v>96.07605958407555</v>
      </c>
      <c r="K31" s="31">
        <f t="shared" si="3"/>
        <v>109.41396081236319</v>
      </c>
      <c r="L31" s="84">
        <v>98630037</v>
      </c>
      <c r="M31" s="85">
        <v>95002948</v>
      </c>
      <c r="N31" s="32">
        <f t="shared" si="4"/>
        <v>22.82795250294796</v>
      </c>
      <c r="O31" s="31">
        <f t="shared" si="5"/>
        <v>30.618937214453595</v>
      </c>
      <c r="P31" s="6"/>
      <c r="Q31" s="33"/>
    </row>
    <row r="32" spans="1:17" ht="12.75">
      <c r="A32" s="7"/>
      <c r="B32" s="29" t="s">
        <v>36</v>
      </c>
      <c r="C32" s="63">
        <v>19746444</v>
      </c>
      <c r="D32" s="64">
        <v>37460031</v>
      </c>
      <c r="E32" s="65">
        <f t="shared" si="0"/>
        <v>17713587</v>
      </c>
      <c r="F32" s="63">
        <v>14543569</v>
      </c>
      <c r="G32" s="64">
        <v>31422963</v>
      </c>
      <c r="H32" s="65">
        <f t="shared" si="1"/>
        <v>16879394</v>
      </c>
      <c r="I32" s="65">
        <v>14875003</v>
      </c>
      <c r="J32" s="30">
        <f t="shared" si="2"/>
        <v>89.7051995792255</v>
      </c>
      <c r="K32" s="31">
        <f t="shared" si="3"/>
        <v>116.0608788668036</v>
      </c>
      <c r="L32" s="84">
        <v>98630037</v>
      </c>
      <c r="M32" s="85">
        <v>95002948</v>
      </c>
      <c r="N32" s="32">
        <f t="shared" si="4"/>
        <v>17.959627248238792</v>
      </c>
      <c r="O32" s="31">
        <f t="shared" si="5"/>
        <v>17.76723181263807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79069924</v>
      </c>
      <c r="D33" s="82">
        <v>98630037</v>
      </c>
      <c r="E33" s="83">
        <f t="shared" si="0"/>
        <v>19560113</v>
      </c>
      <c r="F33" s="81">
        <f>SUM(F28:F32)</f>
        <v>80522701</v>
      </c>
      <c r="G33" s="82">
        <v>95002948</v>
      </c>
      <c r="H33" s="83">
        <f t="shared" si="1"/>
        <v>14480247</v>
      </c>
      <c r="I33" s="83">
        <v>50659981</v>
      </c>
      <c r="J33" s="58">
        <f t="shared" si="2"/>
        <v>24.737740989861077</v>
      </c>
      <c r="K33" s="59">
        <f t="shared" si="3"/>
        <v>17.982813318693818</v>
      </c>
      <c r="L33" s="96">
        <v>98630037</v>
      </c>
      <c r="M33" s="97">
        <v>95002948</v>
      </c>
      <c r="N33" s="60">
        <f t="shared" si="4"/>
        <v>19.831801340599718</v>
      </c>
      <c r="O33" s="59">
        <f t="shared" si="5"/>
        <v>15.241892283174202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1159002333</v>
      </c>
      <c r="M8" s="85">
        <v>1216952448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750177496</v>
      </c>
      <c r="D9" s="64">
        <v>646375598</v>
      </c>
      <c r="E9" s="65">
        <f>($D9-$C9)</f>
        <v>-103801898</v>
      </c>
      <c r="F9" s="63">
        <v>787686377</v>
      </c>
      <c r="G9" s="64">
        <v>678694375</v>
      </c>
      <c r="H9" s="65">
        <f>($G9-$F9)</f>
        <v>-108992002</v>
      </c>
      <c r="I9" s="65">
        <v>712368410</v>
      </c>
      <c r="J9" s="30">
        <f>IF($C9=0,0,($E9/$C9)*100)</f>
        <v>-13.836978388911842</v>
      </c>
      <c r="K9" s="31">
        <f>IF($F9=0,0,($H9/$F9)*100)</f>
        <v>-13.836979435281005</v>
      </c>
      <c r="L9" s="84">
        <v>1159002333</v>
      </c>
      <c r="M9" s="85">
        <v>1216952448</v>
      </c>
      <c r="N9" s="32">
        <f>IF($L9=0,0,($E9/$L9)*100)</f>
        <v>-8.956142282415923</v>
      </c>
      <c r="O9" s="31">
        <f>IF($M9=0,0,($H9/$M9)*100)</f>
        <v>-8.956143042328634</v>
      </c>
      <c r="P9" s="6"/>
      <c r="Q9" s="33"/>
    </row>
    <row r="10" spans="1:17" ht="12.75">
      <c r="A10" s="3"/>
      <c r="B10" s="29" t="s">
        <v>17</v>
      </c>
      <c r="C10" s="63">
        <v>550444177</v>
      </c>
      <c r="D10" s="64">
        <v>512626735</v>
      </c>
      <c r="E10" s="65">
        <f aca="true" t="shared" si="0" ref="E10:E33">($D10-$C10)</f>
        <v>-37817442</v>
      </c>
      <c r="F10" s="63">
        <v>577053342</v>
      </c>
      <c r="G10" s="64">
        <v>538258073</v>
      </c>
      <c r="H10" s="65">
        <f aca="true" t="shared" si="1" ref="H10:H33">($G10-$F10)</f>
        <v>-38795269</v>
      </c>
      <c r="I10" s="65">
        <v>565170974</v>
      </c>
      <c r="J10" s="30">
        <f aca="true" t="shared" si="2" ref="J10:J33">IF($C10=0,0,($E10/$C10)*100)</f>
        <v>-6.870350088197953</v>
      </c>
      <c r="K10" s="31">
        <f aca="true" t="shared" si="3" ref="K10:K33">IF($F10=0,0,($H10/$F10)*100)</f>
        <v>-6.722995289402553</v>
      </c>
      <c r="L10" s="84">
        <v>1159002333</v>
      </c>
      <c r="M10" s="85">
        <v>1216952448</v>
      </c>
      <c r="N10" s="32">
        <f aca="true" t="shared" si="4" ref="N10:N33">IF($L10=0,0,($E10/$L10)*100)</f>
        <v>-3.26293061913966</v>
      </c>
      <c r="O10" s="31">
        <f aca="true" t="shared" si="5" ref="O10:O33">IF($M10=0,0,($H10/$M10)*100)</f>
        <v>-3.187903443865705</v>
      </c>
      <c r="P10" s="6"/>
      <c r="Q10" s="33"/>
    </row>
    <row r="11" spans="1:17" ht="16.5">
      <c r="A11" s="7"/>
      <c r="B11" s="34" t="s">
        <v>18</v>
      </c>
      <c r="C11" s="66">
        <f>SUM(C8:C10)</f>
        <v>1300621673</v>
      </c>
      <c r="D11" s="67">
        <v>1159002333</v>
      </c>
      <c r="E11" s="68">
        <f t="shared" si="0"/>
        <v>-141619340</v>
      </c>
      <c r="F11" s="66">
        <f>SUM(F8:F10)</f>
        <v>1364739719</v>
      </c>
      <c r="G11" s="67">
        <v>1216952448</v>
      </c>
      <c r="H11" s="68">
        <f t="shared" si="1"/>
        <v>-147787271</v>
      </c>
      <c r="I11" s="68">
        <v>1277539384</v>
      </c>
      <c r="J11" s="35">
        <f t="shared" si="2"/>
        <v>-10.888588352779202</v>
      </c>
      <c r="K11" s="36">
        <f t="shared" si="3"/>
        <v>-10.828971190806238</v>
      </c>
      <c r="L11" s="86">
        <v>1159002333</v>
      </c>
      <c r="M11" s="87">
        <v>1216952448</v>
      </c>
      <c r="N11" s="37">
        <f t="shared" si="4"/>
        <v>-12.219072901555583</v>
      </c>
      <c r="O11" s="36">
        <f t="shared" si="5"/>
        <v>-12.144046486194341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402424931</v>
      </c>
      <c r="D13" s="64">
        <v>376709023</v>
      </c>
      <c r="E13" s="65">
        <f t="shared" si="0"/>
        <v>-25715908</v>
      </c>
      <c r="F13" s="63">
        <v>422546178</v>
      </c>
      <c r="G13" s="64">
        <v>395373710</v>
      </c>
      <c r="H13" s="65">
        <f t="shared" si="1"/>
        <v>-27172468</v>
      </c>
      <c r="I13" s="65">
        <v>407904791</v>
      </c>
      <c r="J13" s="30">
        <f t="shared" si="2"/>
        <v>-6.390237288752868</v>
      </c>
      <c r="K13" s="31">
        <f t="shared" si="3"/>
        <v>-6.430650521704637</v>
      </c>
      <c r="L13" s="84">
        <v>1278848811</v>
      </c>
      <c r="M13" s="85">
        <v>1342978988</v>
      </c>
      <c r="N13" s="32">
        <f t="shared" si="4"/>
        <v>-2.0108638158635315</v>
      </c>
      <c r="O13" s="31">
        <f t="shared" si="5"/>
        <v>-2.023298074117002</v>
      </c>
      <c r="P13" s="6"/>
      <c r="Q13" s="33"/>
    </row>
    <row r="14" spans="1:17" ht="12.75">
      <c r="A14" s="3"/>
      <c r="B14" s="29" t="s">
        <v>21</v>
      </c>
      <c r="C14" s="63">
        <v>26250</v>
      </c>
      <c r="D14" s="64">
        <v>40313795</v>
      </c>
      <c r="E14" s="65">
        <f t="shared" si="0"/>
        <v>40287545</v>
      </c>
      <c r="F14" s="63">
        <v>27563</v>
      </c>
      <c r="G14" s="64">
        <v>42329485</v>
      </c>
      <c r="H14" s="65">
        <f t="shared" si="1"/>
        <v>42301922</v>
      </c>
      <c r="I14" s="65">
        <v>44445959</v>
      </c>
      <c r="J14" s="30">
        <f t="shared" si="2"/>
        <v>153476.36190476193</v>
      </c>
      <c r="K14" s="31">
        <f t="shared" si="3"/>
        <v>153473.57689656425</v>
      </c>
      <c r="L14" s="84">
        <v>1278848811</v>
      </c>
      <c r="M14" s="85">
        <v>1342978988</v>
      </c>
      <c r="N14" s="32">
        <f t="shared" si="4"/>
        <v>3.1502977250686124</v>
      </c>
      <c r="O14" s="31">
        <f t="shared" si="5"/>
        <v>3.1498573230097326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1278848811</v>
      </c>
      <c r="M15" s="85">
        <v>1342978988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137156250</v>
      </c>
      <c r="D16" s="64">
        <v>145786830</v>
      </c>
      <c r="E16" s="65">
        <f t="shared" si="0"/>
        <v>8630580</v>
      </c>
      <c r="F16" s="63">
        <v>144014063</v>
      </c>
      <c r="G16" s="64">
        <v>153076172</v>
      </c>
      <c r="H16" s="65">
        <f t="shared" si="1"/>
        <v>9062109</v>
      </c>
      <c r="I16" s="65">
        <v>160729980</v>
      </c>
      <c r="J16" s="30">
        <f t="shared" si="2"/>
        <v>6.292516746411484</v>
      </c>
      <c r="K16" s="31">
        <f t="shared" si="3"/>
        <v>6.292516724564601</v>
      </c>
      <c r="L16" s="84">
        <v>1278848811</v>
      </c>
      <c r="M16" s="85">
        <v>1342978988</v>
      </c>
      <c r="N16" s="32">
        <f t="shared" si="4"/>
        <v>0.674871018822881</v>
      </c>
      <c r="O16" s="31">
        <f t="shared" si="5"/>
        <v>0.6747766778909574</v>
      </c>
      <c r="P16" s="6"/>
      <c r="Q16" s="33"/>
    </row>
    <row r="17" spans="1:17" ht="12.75">
      <c r="A17" s="3"/>
      <c r="B17" s="29" t="s">
        <v>23</v>
      </c>
      <c r="C17" s="63">
        <v>718822600</v>
      </c>
      <c r="D17" s="64">
        <v>716039163</v>
      </c>
      <c r="E17" s="65">
        <f t="shared" si="0"/>
        <v>-2783437</v>
      </c>
      <c r="F17" s="63">
        <v>753624345</v>
      </c>
      <c r="G17" s="64">
        <v>752199621</v>
      </c>
      <c r="H17" s="65">
        <f t="shared" si="1"/>
        <v>-1424724</v>
      </c>
      <c r="I17" s="65">
        <v>799453711</v>
      </c>
      <c r="J17" s="42">
        <f t="shared" si="2"/>
        <v>-0.38722168724244344</v>
      </c>
      <c r="K17" s="31">
        <f t="shared" si="3"/>
        <v>-0.18904962524797417</v>
      </c>
      <c r="L17" s="88">
        <v>1278848811</v>
      </c>
      <c r="M17" s="85">
        <v>1342978988</v>
      </c>
      <c r="N17" s="32">
        <f t="shared" si="4"/>
        <v>-0.21765176431008154</v>
      </c>
      <c r="O17" s="31">
        <f t="shared" si="5"/>
        <v>-0.10608684221647703</v>
      </c>
      <c r="P17" s="6"/>
      <c r="Q17" s="33"/>
    </row>
    <row r="18" spans="1:17" ht="16.5">
      <c r="A18" s="3"/>
      <c r="B18" s="34" t="s">
        <v>24</v>
      </c>
      <c r="C18" s="66">
        <f>SUM(C13:C17)</f>
        <v>1258430031</v>
      </c>
      <c r="D18" s="67">
        <v>1278848811</v>
      </c>
      <c r="E18" s="68">
        <f t="shared" si="0"/>
        <v>20418780</v>
      </c>
      <c r="F18" s="66">
        <f>SUM(F13:F17)</f>
        <v>1320212149</v>
      </c>
      <c r="G18" s="67">
        <v>1342978988</v>
      </c>
      <c r="H18" s="68">
        <f t="shared" si="1"/>
        <v>22766839</v>
      </c>
      <c r="I18" s="68">
        <v>1412534441</v>
      </c>
      <c r="J18" s="43">
        <f t="shared" si="2"/>
        <v>1.6225598163589916</v>
      </c>
      <c r="K18" s="36">
        <f t="shared" si="3"/>
        <v>1.7244833731642928</v>
      </c>
      <c r="L18" s="89">
        <v>1278848811</v>
      </c>
      <c r="M18" s="87">
        <v>1342978988</v>
      </c>
      <c r="N18" s="37">
        <f t="shared" si="4"/>
        <v>1.5966531637178805</v>
      </c>
      <c r="O18" s="36">
        <f t="shared" si="5"/>
        <v>1.6952490845672112</v>
      </c>
      <c r="P18" s="6"/>
      <c r="Q18" s="38"/>
    </row>
    <row r="19" spans="1:17" ht="16.5">
      <c r="A19" s="44"/>
      <c r="B19" s="45" t="s">
        <v>25</v>
      </c>
      <c r="C19" s="72">
        <f>C11-C18</f>
        <v>42191642</v>
      </c>
      <c r="D19" s="73">
        <v>-119846478</v>
      </c>
      <c r="E19" s="74">
        <f t="shared" si="0"/>
        <v>-162038120</v>
      </c>
      <c r="F19" s="75">
        <f>F11-F18</f>
        <v>44527570</v>
      </c>
      <c r="G19" s="76">
        <v>-126026540</v>
      </c>
      <c r="H19" s="77">
        <f t="shared" si="1"/>
        <v>-170554110</v>
      </c>
      <c r="I19" s="77">
        <v>-134995057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274692991</v>
      </c>
      <c r="M22" s="85">
        <v>288277642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4306304761</v>
      </c>
      <c r="D23" s="64">
        <v>44330000</v>
      </c>
      <c r="E23" s="65">
        <f t="shared" si="0"/>
        <v>-4261974761</v>
      </c>
      <c r="F23" s="63">
        <v>4521619999</v>
      </c>
      <c r="G23" s="64">
        <v>46546500</v>
      </c>
      <c r="H23" s="65">
        <f t="shared" si="1"/>
        <v>-4475073499</v>
      </c>
      <c r="I23" s="65">
        <v>48873825</v>
      </c>
      <c r="J23" s="30">
        <f t="shared" si="2"/>
        <v>-98.97057912850306</v>
      </c>
      <c r="K23" s="31">
        <f t="shared" si="3"/>
        <v>-98.97057912849169</v>
      </c>
      <c r="L23" s="84">
        <v>274692991</v>
      </c>
      <c r="M23" s="85">
        <v>288277642</v>
      </c>
      <c r="N23" s="32">
        <f t="shared" si="4"/>
        <v>-1551.541138885484</v>
      </c>
      <c r="O23" s="31">
        <f t="shared" si="5"/>
        <v>-1552.3484471265378</v>
      </c>
      <c r="P23" s="6"/>
      <c r="Q23" s="33"/>
    </row>
    <row r="24" spans="1:17" ht="12.75">
      <c r="A24" s="7"/>
      <c r="B24" s="29" t="s">
        <v>29</v>
      </c>
      <c r="C24" s="63">
        <v>248693958</v>
      </c>
      <c r="D24" s="64">
        <v>230362991</v>
      </c>
      <c r="E24" s="65">
        <f t="shared" si="0"/>
        <v>-18330967</v>
      </c>
      <c r="F24" s="63">
        <v>261128656</v>
      </c>
      <c r="G24" s="64">
        <v>241731142</v>
      </c>
      <c r="H24" s="65">
        <f t="shared" si="1"/>
        <v>-19397514</v>
      </c>
      <c r="I24" s="65">
        <v>222128849</v>
      </c>
      <c r="J24" s="30">
        <f t="shared" si="2"/>
        <v>-7.370893586405505</v>
      </c>
      <c r="K24" s="31">
        <f t="shared" si="3"/>
        <v>-7.428336015331845</v>
      </c>
      <c r="L24" s="84">
        <v>274692991</v>
      </c>
      <c r="M24" s="85">
        <v>288277642</v>
      </c>
      <c r="N24" s="32">
        <f t="shared" si="4"/>
        <v>-6.673256180751987</v>
      </c>
      <c r="O24" s="31">
        <f t="shared" si="5"/>
        <v>-6.728761157273515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274692991</v>
      </c>
      <c r="M25" s="85">
        <v>288277642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4554998719</v>
      </c>
      <c r="D26" s="67">
        <v>274692991</v>
      </c>
      <c r="E26" s="68">
        <f t="shared" si="0"/>
        <v>-4280305728</v>
      </c>
      <c r="F26" s="66">
        <f>SUM(F22:F24)</f>
        <v>4782748655</v>
      </c>
      <c r="G26" s="67">
        <v>288277642</v>
      </c>
      <c r="H26" s="68">
        <f t="shared" si="1"/>
        <v>-4494471013</v>
      </c>
      <c r="I26" s="68">
        <v>271002674</v>
      </c>
      <c r="J26" s="43">
        <f t="shared" si="2"/>
        <v>-93.96941672334201</v>
      </c>
      <c r="K26" s="36">
        <f t="shared" si="3"/>
        <v>-93.97255296494355</v>
      </c>
      <c r="L26" s="89">
        <v>274692991</v>
      </c>
      <c r="M26" s="87">
        <v>288277642</v>
      </c>
      <c r="N26" s="37">
        <f t="shared" si="4"/>
        <v>-1558.214395066236</v>
      </c>
      <c r="O26" s="36">
        <f t="shared" si="5"/>
        <v>-1559.0772082838112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444460965</v>
      </c>
      <c r="D28" s="64">
        <v>145969021</v>
      </c>
      <c r="E28" s="65">
        <f t="shared" si="0"/>
        <v>-298491944</v>
      </c>
      <c r="F28" s="63">
        <v>466684013</v>
      </c>
      <c r="G28" s="64">
        <v>153267473</v>
      </c>
      <c r="H28" s="65">
        <f t="shared" si="1"/>
        <v>-313416540</v>
      </c>
      <c r="I28" s="65">
        <v>164447185</v>
      </c>
      <c r="J28" s="30">
        <f t="shared" si="2"/>
        <v>-67.15819104609108</v>
      </c>
      <c r="K28" s="31">
        <f t="shared" si="3"/>
        <v>-67.15819082493404</v>
      </c>
      <c r="L28" s="84">
        <v>277692991</v>
      </c>
      <c r="M28" s="85">
        <v>290377642</v>
      </c>
      <c r="N28" s="32">
        <f t="shared" si="4"/>
        <v>-107.48990924297401</v>
      </c>
      <c r="O28" s="31">
        <f t="shared" si="5"/>
        <v>-107.93411567134359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277692991</v>
      </c>
      <c r="M29" s="85">
        <v>290377642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262500</v>
      </c>
      <c r="D30" s="64">
        <v>2000000</v>
      </c>
      <c r="E30" s="65">
        <f t="shared" si="0"/>
        <v>1737500</v>
      </c>
      <c r="F30" s="63">
        <v>275625</v>
      </c>
      <c r="G30" s="64">
        <v>2100000</v>
      </c>
      <c r="H30" s="65">
        <f t="shared" si="1"/>
        <v>1824375</v>
      </c>
      <c r="I30" s="65">
        <v>2205000</v>
      </c>
      <c r="J30" s="30">
        <f t="shared" si="2"/>
        <v>661.9047619047618</v>
      </c>
      <c r="K30" s="31">
        <f t="shared" si="3"/>
        <v>661.9047619047618</v>
      </c>
      <c r="L30" s="84">
        <v>277692991</v>
      </c>
      <c r="M30" s="85">
        <v>290377642</v>
      </c>
      <c r="N30" s="32">
        <f t="shared" si="4"/>
        <v>0.6256909811598378</v>
      </c>
      <c r="O30" s="31">
        <f t="shared" si="5"/>
        <v>0.6282766770314913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277692991</v>
      </c>
      <c r="M31" s="85">
        <v>290377642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125001662</v>
      </c>
      <c r="D32" s="64">
        <v>129723970</v>
      </c>
      <c r="E32" s="65">
        <f t="shared" si="0"/>
        <v>4722308</v>
      </c>
      <c r="F32" s="63">
        <v>131251744</v>
      </c>
      <c r="G32" s="64">
        <v>135010169</v>
      </c>
      <c r="H32" s="65">
        <f t="shared" si="1"/>
        <v>3758425</v>
      </c>
      <c r="I32" s="65">
        <v>106555489</v>
      </c>
      <c r="J32" s="30">
        <f t="shared" si="2"/>
        <v>3.777796170422118</v>
      </c>
      <c r="K32" s="31">
        <f t="shared" si="3"/>
        <v>2.8635238553477813</v>
      </c>
      <c r="L32" s="84">
        <v>277692991</v>
      </c>
      <c r="M32" s="85">
        <v>290377642</v>
      </c>
      <c r="N32" s="32">
        <f t="shared" si="4"/>
        <v>1.7005499429404036</v>
      </c>
      <c r="O32" s="31">
        <f t="shared" si="5"/>
        <v>1.2943231352501994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569725127</v>
      </c>
      <c r="D33" s="82">
        <v>277692991</v>
      </c>
      <c r="E33" s="83">
        <f t="shared" si="0"/>
        <v>-292032136</v>
      </c>
      <c r="F33" s="81">
        <f>SUM(F28:F32)</f>
        <v>598211382</v>
      </c>
      <c r="G33" s="82">
        <v>290377642</v>
      </c>
      <c r="H33" s="83">
        <f t="shared" si="1"/>
        <v>-307833740</v>
      </c>
      <c r="I33" s="83">
        <v>273207674</v>
      </c>
      <c r="J33" s="58">
        <f t="shared" si="2"/>
        <v>-51.25842659209236</v>
      </c>
      <c r="K33" s="59">
        <f t="shared" si="3"/>
        <v>-51.45902422832871</v>
      </c>
      <c r="L33" s="96">
        <v>277692991</v>
      </c>
      <c r="M33" s="97">
        <v>290377642</v>
      </c>
      <c r="N33" s="60">
        <f t="shared" si="4"/>
        <v>-105.16366831887379</v>
      </c>
      <c r="O33" s="59">
        <f t="shared" si="5"/>
        <v>-106.0115158590619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-509837</v>
      </c>
      <c r="D8" s="64">
        <v>40000000</v>
      </c>
      <c r="E8" s="65">
        <f>($D8-$C8)</f>
        <v>40509837</v>
      </c>
      <c r="F8" s="63">
        <v>-540427</v>
      </c>
      <c r="G8" s="64">
        <v>42400000</v>
      </c>
      <c r="H8" s="65">
        <f>($G8-$F8)</f>
        <v>42940427</v>
      </c>
      <c r="I8" s="65">
        <v>44944000</v>
      </c>
      <c r="J8" s="30">
        <f>IF($C8=0,0,($E8/$C8)*100)</f>
        <v>-7945.64478450956</v>
      </c>
      <c r="K8" s="31">
        <f>IF($F8=0,0,($H8/$F8)*100)</f>
        <v>-7945.647978357854</v>
      </c>
      <c r="L8" s="84">
        <v>163641000</v>
      </c>
      <c r="M8" s="85">
        <v>173459460</v>
      </c>
      <c r="N8" s="32">
        <f>IF($L8=0,0,($E8/$L8)*100)</f>
        <v>24.755310099547177</v>
      </c>
      <c r="O8" s="31">
        <f>IF($M8=0,0,($H8/$M8)*100)</f>
        <v>24.75530997271639</v>
      </c>
      <c r="P8" s="6"/>
      <c r="Q8" s="33"/>
    </row>
    <row r="9" spans="1:17" ht="12.75">
      <c r="A9" s="3"/>
      <c r="B9" s="29" t="s">
        <v>16</v>
      </c>
      <c r="C9" s="63">
        <v>84800</v>
      </c>
      <c r="D9" s="64">
        <v>2750000</v>
      </c>
      <c r="E9" s="65">
        <f>($D9-$C9)</f>
        <v>2665200</v>
      </c>
      <c r="F9" s="63">
        <v>89888</v>
      </c>
      <c r="G9" s="64">
        <v>2915000</v>
      </c>
      <c r="H9" s="65">
        <f>($G9-$F9)</f>
        <v>2825112</v>
      </c>
      <c r="I9" s="65">
        <v>3089900</v>
      </c>
      <c r="J9" s="30">
        <f>IF($C9=0,0,($E9/$C9)*100)</f>
        <v>3142.9245283018868</v>
      </c>
      <c r="K9" s="31">
        <f>IF($F9=0,0,($H9/$F9)*100)</f>
        <v>3142.9245283018868</v>
      </c>
      <c r="L9" s="84">
        <v>163641000</v>
      </c>
      <c r="M9" s="85">
        <v>173459460</v>
      </c>
      <c r="N9" s="32">
        <f>IF($L9=0,0,($E9/$L9)*100)</f>
        <v>1.6286871871963629</v>
      </c>
      <c r="O9" s="31">
        <f>IF($M9=0,0,($H9/$M9)*100)</f>
        <v>1.6286871871963629</v>
      </c>
      <c r="P9" s="6"/>
      <c r="Q9" s="33"/>
    </row>
    <row r="10" spans="1:17" ht="12.75">
      <c r="A10" s="3"/>
      <c r="B10" s="29" t="s">
        <v>17</v>
      </c>
      <c r="C10" s="63">
        <v>118088240</v>
      </c>
      <c r="D10" s="64">
        <v>120891000</v>
      </c>
      <c r="E10" s="65">
        <f aca="true" t="shared" si="0" ref="E10:E33">($D10-$C10)</f>
        <v>2802760</v>
      </c>
      <c r="F10" s="63">
        <v>125173535</v>
      </c>
      <c r="G10" s="64">
        <v>128144460</v>
      </c>
      <c r="H10" s="65">
        <f aca="true" t="shared" si="1" ref="H10:H33">($G10-$F10)</f>
        <v>2970925</v>
      </c>
      <c r="I10" s="65">
        <v>135833128</v>
      </c>
      <c r="J10" s="30">
        <f aca="true" t="shared" si="2" ref="J10:J33">IF($C10=0,0,($E10/$C10)*100)</f>
        <v>2.373445484495323</v>
      </c>
      <c r="K10" s="31">
        <f aca="true" t="shared" si="3" ref="K10:K33">IF($F10=0,0,($H10/$F10)*100)</f>
        <v>2.3734449937840294</v>
      </c>
      <c r="L10" s="84">
        <v>163641000</v>
      </c>
      <c r="M10" s="85">
        <v>173459460</v>
      </c>
      <c r="N10" s="32">
        <f aca="true" t="shared" si="4" ref="N10:N33">IF($L10=0,0,($E10/$L10)*100)</f>
        <v>1.7127492498823642</v>
      </c>
      <c r="O10" s="31">
        <f aca="true" t="shared" si="5" ref="O10:O33">IF($M10=0,0,($H10/$M10)*100)</f>
        <v>1.7127489039802153</v>
      </c>
      <c r="P10" s="6"/>
      <c r="Q10" s="33"/>
    </row>
    <row r="11" spans="1:17" ht="16.5">
      <c r="A11" s="7"/>
      <c r="B11" s="34" t="s">
        <v>18</v>
      </c>
      <c r="C11" s="66">
        <f>SUM(C8:C10)</f>
        <v>117663203</v>
      </c>
      <c r="D11" s="67">
        <v>163641000</v>
      </c>
      <c r="E11" s="68">
        <f t="shared" si="0"/>
        <v>45977797</v>
      </c>
      <c r="F11" s="66">
        <f>SUM(F8:F10)</f>
        <v>124722996</v>
      </c>
      <c r="G11" s="67">
        <v>173459460</v>
      </c>
      <c r="H11" s="68">
        <f t="shared" si="1"/>
        <v>48736464</v>
      </c>
      <c r="I11" s="68">
        <v>183867028</v>
      </c>
      <c r="J11" s="35">
        <f t="shared" si="2"/>
        <v>39.075765258574506</v>
      </c>
      <c r="K11" s="36">
        <f t="shared" si="3"/>
        <v>39.07576434421124</v>
      </c>
      <c r="L11" s="86">
        <v>163641000</v>
      </c>
      <c r="M11" s="87">
        <v>173459460</v>
      </c>
      <c r="N11" s="37">
        <f t="shared" si="4"/>
        <v>28.096746536625904</v>
      </c>
      <c r="O11" s="36">
        <f t="shared" si="5"/>
        <v>28.09674606389297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73218440</v>
      </c>
      <c r="D13" s="64">
        <v>74546000</v>
      </c>
      <c r="E13" s="65">
        <f t="shared" si="0"/>
        <v>1327560</v>
      </c>
      <c r="F13" s="63">
        <v>77611548</v>
      </c>
      <c r="G13" s="64">
        <v>79018759</v>
      </c>
      <c r="H13" s="65">
        <f t="shared" si="1"/>
        <v>1407211</v>
      </c>
      <c r="I13" s="65">
        <v>83759886</v>
      </c>
      <c r="J13" s="30">
        <f t="shared" si="2"/>
        <v>1.813149802153665</v>
      </c>
      <c r="K13" s="31">
        <f t="shared" si="3"/>
        <v>1.8131464147577627</v>
      </c>
      <c r="L13" s="84">
        <v>172041000</v>
      </c>
      <c r="M13" s="85">
        <v>182363459</v>
      </c>
      <c r="N13" s="32">
        <f t="shared" si="4"/>
        <v>0.7716532686975779</v>
      </c>
      <c r="O13" s="31">
        <f t="shared" si="5"/>
        <v>0.7716518472047627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750000</v>
      </c>
      <c r="E14" s="65">
        <f t="shared" si="0"/>
        <v>750000</v>
      </c>
      <c r="F14" s="63">
        <v>0</v>
      </c>
      <c r="G14" s="64">
        <v>795000</v>
      </c>
      <c r="H14" s="65">
        <f t="shared" si="1"/>
        <v>795000</v>
      </c>
      <c r="I14" s="65">
        <v>842700</v>
      </c>
      <c r="J14" s="30">
        <f t="shared" si="2"/>
        <v>0</v>
      </c>
      <c r="K14" s="31">
        <f t="shared" si="3"/>
        <v>0</v>
      </c>
      <c r="L14" s="84">
        <v>172041000</v>
      </c>
      <c r="M14" s="85">
        <v>182363459</v>
      </c>
      <c r="N14" s="32">
        <f t="shared" si="4"/>
        <v>0.43594259507907995</v>
      </c>
      <c r="O14" s="31">
        <f t="shared" si="5"/>
        <v>0.4359425974695951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172041000</v>
      </c>
      <c r="M15" s="85">
        <v>182363459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1590000</v>
      </c>
      <c r="D16" s="64">
        <v>1630000</v>
      </c>
      <c r="E16" s="65">
        <f t="shared" si="0"/>
        <v>40000</v>
      </c>
      <c r="F16" s="63">
        <v>1685400</v>
      </c>
      <c r="G16" s="64">
        <v>1727800</v>
      </c>
      <c r="H16" s="65">
        <f t="shared" si="1"/>
        <v>42400</v>
      </c>
      <c r="I16" s="65">
        <v>1831468</v>
      </c>
      <c r="J16" s="30">
        <f t="shared" si="2"/>
        <v>2.515723270440252</v>
      </c>
      <c r="K16" s="31">
        <f t="shared" si="3"/>
        <v>2.515723270440252</v>
      </c>
      <c r="L16" s="84">
        <v>172041000</v>
      </c>
      <c r="M16" s="85">
        <v>182363459</v>
      </c>
      <c r="N16" s="32">
        <f t="shared" si="4"/>
        <v>0.023250271737550933</v>
      </c>
      <c r="O16" s="31">
        <f t="shared" si="5"/>
        <v>0.02325027186504507</v>
      </c>
      <c r="P16" s="6"/>
      <c r="Q16" s="33"/>
    </row>
    <row r="17" spans="1:17" ht="12.75">
      <c r="A17" s="3"/>
      <c r="B17" s="29" t="s">
        <v>23</v>
      </c>
      <c r="C17" s="63">
        <v>71636086</v>
      </c>
      <c r="D17" s="64">
        <v>95115000</v>
      </c>
      <c r="E17" s="65">
        <f t="shared" si="0"/>
        <v>23478914</v>
      </c>
      <c r="F17" s="63">
        <v>75934251</v>
      </c>
      <c r="G17" s="64">
        <v>100821900</v>
      </c>
      <c r="H17" s="65">
        <f t="shared" si="1"/>
        <v>24887649</v>
      </c>
      <c r="I17" s="65">
        <v>106871217</v>
      </c>
      <c r="J17" s="42">
        <f t="shared" si="2"/>
        <v>32.77526078127719</v>
      </c>
      <c r="K17" s="31">
        <f t="shared" si="3"/>
        <v>32.77526106104609</v>
      </c>
      <c r="L17" s="88">
        <v>172041000</v>
      </c>
      <c r="M17" s="85">
        <v>182363459</v>
      </c>
      <c r="N17" s="32">
        <f t="shared" si="4"/>
        <v>13.647278265064722</v>
      </c>
      <c r="O17" s="31">
        <f t="shared" si="5"/>
        <v>13.647278427637193</v>
      </c>
      <c r="P17" s="6"/>
      <c r="Q17" s="33"/>
    </row>
    <row r="18" spans="1:17" ht="16.5">
      <c r="A18" s="3"/>
      <c r="B18" s="34" t="s">
        <v>24</v>
      </c>
      <c r="C18" s="66">
        <f>SUM(C13:C17)</f>
        <v>146444526</v>
      </c>
      <c r="D18" s="67">
        <v>172041000</v>
      </c>
      <c r="E18" s="68">
        <f t="shared" si="0"/>
        <v>25596474</v>
      </c>
      <c r="F18" s="66">
        <f>SUM(F13:F17)</f>
        <v>155231199</v>
      </c>
      <c r="G18" s="67">
        <v>182363459</v>
      </c>
      <c r="H18" s="68">
        <f t="shared" si="1"/>
        <v>27132260</v>
      </c>
      <c r="I18" s="68">
        <v>193305271</v>
      </c>
      <c r="J18" s="43">
        <f t="shared" si="2"/>
        <v>17.478614393548586</v>
      </c>
      <c r="K18" s="36">
        <f t="shared" si="3"/>
        <v>17.478612659559502</v>
      </c>
      <c r="L18" s="89">
        <v>172041000</v>
      </c>
      <c r="M18" s="87">
        <v>182363459</v>
      </c>
      <c r="N18" s="37">
        <f t="shared" si="4"/>
        <v>14.878124400578931</v>
      </c>
      <c r="O18" s="36">
        <f t="shared" si="5"/>
        <v>14.878123144176596</v>
      </c>
      <c r="P18" s="6"/>
      <c r="Q18" s="38"/>
    </row>
    <row r="19" spans="1:17" ht="16.5">
      <c r="A19" s="44"/>
      <c r="B19" s="45" t="s">
        <v>25</v>
      </c>
      <c r="C19" s="72">
        <f>C11-C18</f>
        <v>-28781323</v>
      </c>
      <c r="D19" s="73">
        <v>-8400000</v>
      </c>
      <c r="E19" s="74">
        <f t="shared" si="0"/>
        <v>20381323</v>
      </c>
      <c r="F19" s="75">
        <f>F11-F18</f>
        <v>-30508203</v>
      </c>
      <c r="G19" s="76">
        <v>-8903999</v>
      </c>
      <c r="H19" s="77">
        <f t="shared" si="1"/>
        <v>21604204</v>
      </c>
      <c r="I19" s="77">
        <v>-9438243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25828000</v>
      </c>
      <c r="M22" s="85">
        <v>27377680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1840160</v>
      </c>
      <c r="D23" s="64">
        <v>0</v>
      </c>
      <c r="E23" s="65">
        <f t="shared" si="0"/>
        <v>-1840160</v>
      </c>
      <c r="F23" s="63">
        <v>1950570</v>
      </c>
      <c r="G23" s="64">
        <v>0</v>
      </c>
      <c r="H23" s="65">
        <f t="shared" si="1"/>
        <v>-1950570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25828000</v>
      </c>
      <c r="M23" s="85">
        <v>27377680</v>
      </c>
      <c r="N23" s="32">
        <f t="shared" si="4"/>
        <v>-7.1246708997986685</v>
      </c>
      <c r="O23" s="31">
        <f t="shared" si="5"/>
        <v>-7.1246723608428475</v>
      </c>
      <c r="P23" s="6"/>
      <c r="Q23" s="33"/>
    </row>
    <row r="24" spans="1:17" ht="12.75">
      <c r="A24" s="7"/>
      <c r="B24" s="29" t="s">
        <v>29</v>
      </c>
      <c r="C24" s="63">
        <v>25281000</v>
      </c>
      <c r="D24" s="64">
        <v>25828000</v>
      </c>
      <c r="E24" s="65">
        <f t="shared" si="0"/>
        <v>547000</v>
      </c>
      <c r="F24" s="63">
        <v>26797860</v>
      </c>
      <c r="G24" s="64">
        <v>27377680</v>
      </c>
      <c r="H24" s="65">
        <f t="shared" si="1"/>
        <v>579820</v>
      </c>
      <c r="I24" s="65">
        <v>29020341</v>
      </c>
      <c r="J24" s="30">
        <f t="shared" si="2"/>
        <v>2.163680234167952</v>
      </c>
      <c r="K24" s="31">
        <f t="shared" si="3"/>
        <v>2.163680234167952</v>
      </c>
      <c r="L24" s="84">
        <v>25828000</v>
      </c>
      <c r="M24" s="85">
        <v>27377680</v>
      </c>
      <c r="N24" s="32">
        <f t="shared" si="4"/>
        <v>2.1178565897475607</v>
      </c>
      <c r="O24" s="31">
        <f t="shared" si="5"/>
        <v>2.1178565897475607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25828000</v>
      </c>
      <c r="M25" s="85">
        <v>27377680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27121160</v>
      </c>
      <c r="D26" s="67">
        <v>25828000</v>
      </c>
      <c r="E26" s="68">
        <f t="shared" si="0"/>
        <v>-1293160</v>
      </c>
      <c r="F26" s="66">
        <f>SUM(F22:F24)</f>
        <v>28748430</v>
      </c>
      <c r="G26" s="67">
        <v>27377680</v>
      </c>
      <c r="H26" s="68">
        <f t="shared" si="1"/>
        <v>-1370750</v>
      </c>
      <c r="I26" s="68">
        <v>29020341</v>
      </c>
      <c r="J26" s="43">
        <f t="shared" si="2"/>
        <v>-4.768085140901053</v>
      </c>
      <c r="K26" s="36">
        <f t="shared" si="3"/>
        <v>-4.7680864659391835</v>
      </c>
      <c r="L26" s="89">
        <v>25828000</v>
      </c>
      <c r="M26" s="87">
        <v>27377680</v>
      </c>
      <c r="N26" s="37">
        <f t="shared" si="4"/>
        <v>-5.006814310051108</v>
      </c>
      <c r="O26" s="36">
        <f t="shared" si="5"/>
        <v>-5.006815771095286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26428000</v>
      </c>
      <c r="M28" s="85">
        <v>28013680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636000</v>
      </c>
      <c r="D29" s="64">
        <v>0</v>
      </c>
      <c r="E29" s="65">
        <f t="shared" si="0"/>
        <v>-636000</v>
      </c>
      <c r="F29" s="63">
        <v>674160</v>
      </c>
      <c r="G29" s="64">
        <v>0</v>
      </c>
      <c r="H29" s="65">
        <f t="shared" si="1"/>
        <v>-674160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26428000</v>
      </c>
      <c r="M29" s="85">
        <v>28013680</v>
      </c>
      <c r="N29" s="32">
        <f t="shared" si="4"/>
        <v>-2.4065385197517783</v>
      </c>
      <c r="O29" s="31">
        <f t="shared" si="5"/>
        <v>-2.4065385197517783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26428000</v>
      </c>
      <c r="M30" s="85">
        <v>28013680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16059000</v>
      </c>
      <c r="D31" s="64">
        <v>24028000</v>
      </c>
      <c r="E31" s="65">
        <f t="shared" si="0"/>
        <v>7969000</v>
      </c>
      <c r="F31" s="63">
        <v>17022540</v>
      </c>
      <c r="G31" s="64">
        <v>25469680</v>
      </c>
      <c r="H31" s="65">
        <f t="shared" si="1"/>
        <v>8447140</v>
      </c>
      <c r="I31" s="65">
        <v>26997861</v>
      </c>
      <c r="J31" s="30">
        <f t="shared" si="2"/>
        <v>49.62326421321377</v>
      </c>
      <c r="K31" s="31">
        <f t="shared" si="3"/>
        <v>49.62326421321377</v>
      </c>
      <c r="L31" s="84">
        <v>26428000</v>
      </c>
      <c r="M31" s="85">
        <v>28013680</v>
      </c>
      <c r="N31" s="32">
        <f t="shared" si="4"/>
        <v>30.153624943242015</v>
      </c>
      <c r="O31" s="31">
        <f t="shared" si="5"/>
        <v>30.153624943242015</v>
      </c>
      <c r="P31" s="6"/>
      <c r="Q31" s="33"/>
    </row>
    <row r="32" spans="1:17" ht="12.75">
      <c r="A32" s="7"/>
      <c r="B32" s="29" t="s">
        <v>36</v>
      </c>
      <c r="C32" s="63">
        <v>10426160</v>
      </c>
      <c r="D32" s="64">
        <v>2400000</v>
      </c>
      <c r="E32" s="65">
        <f t="shared" si="0"/>
        <v>-8026160</v>
      </c>
      <c r="F32" s="63">
        <v>11051730</v>
      </c>
      <c r="G32" s="64">
        <v>2544000</v>
      </c>
      <c r="H32" s="65">
        <f t="shared" si="1"/>
        <v>-8507730</v>
      </c>
      <c r="I32" s="65">
        <v>2696640</v>
      </c>
      <c r="J32" s="30">
        <f t="shared" si="2"/>
        <v>-76.98097861532914</v>
      </c>
      <c r="K32" s="31">
        <f t="shared" si="3"/>
        <v>-76.98097944846644</v>
      </c>
      <c r="L32" s="84">
        <v>26428000</v>
      </c>
      <c r="M32" s="85">
        <v>28013680</v>
      </c>
      <c r="N32" s="32">
        <f t="shared" si="4"/>
        <v>-30.369910700771907</v>
      </c>
      <c r="O32" s="31">
        <f t="shared" si="5"/>
        <v>-30.36991212864572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27121160</v>
      </c>
      <c r="D33" s="82">
        <v>26428000</v>
      </c>
      <c r="E33" s="83">
        <f t="shared" si="0"/>
        <v>-693160</v>
      </c>
      <c r="F33" s="81">
        <f>SUM(F28:F32)</f>
        <v>28748430</v>
      </c>
      <c r="G33" s="82">
        <v>28013680</v>
      </c>
      <c r="H33" s="83">
        <f t="shared" si="1"/>
        <v>-734750</v>
      </c>
      <c r="I33" s="83">
        <v>29694501</v>
      </c>
      <c r="J33" s="58">
        <f t="shared" si="2"/>
        <v>-2.555790386546888</v>
      </c>
      <c r="K33" s="59">
        <f t="shared" si="3"/>
        <v>-2.5557917423664525</v>
      </c>
      <c r="L33" s="96">
        <v>26428000</v>
      </c>
      <c r="M33" s="97">
        <v>28013680</v>
      </c>
      <c r="N33" s="60">
        <f t="shared" si="4"/>
        <v>-2.622824277281671</v>
      </c>
      <c r="O33" s="59">
        <f t="shared" si="5"/>
        <v>-2.622825705155481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217519952</v>
      </c>
      <c r="D8" s="64">
        <v>216690009</v>
      </c>
      <c r="E8" s="65">
        <f>($D8-$C8)</f>
        <v>-829943</v>
      </c>
      <c r="F8" s="63">
        <v>229266031</v>
      </c>
      <c r="G8" s="64">
        <v>226657749</v>
      </c>
      <c r="H8" s="65">
        <f>($G8-$F8)</f>
        <v>-2608282</v>
      </c>
      <c r="I8" s="65">
        <v>229070035</v>
      </c>
      <c r="J8" s="30">
        <f>IF($C8=0,0,($E8/$C8)*100)</f>
        <v>-0.38154798783699617</v>
      </c>
      <c r="K8" s="31">
        <f>IF($F8=0,0,($H8/$F8)*100)</f>
        <v>-1.137666137728009</v>
      </c>
      <c r="L8" s="84">
        <v>447525480</v>
      </c>
      <c r="M8" s="85">
        <v>470489101</v>
      </c>
      <c r="N8" s="32">
        <f>IF($L8=0,0,($E8/$L8)*100)</f>
        <v>-0.1854515635623697</v>
      </c>
      <c r="O8" s="31">
        <f>IF($M8=0,0,($H8/$M8)*100)</f>
        <v>-0.5543767102056631</v>
      </c>
      <c r="P8" s="6"/>
      <c r="Q8" s="33"/>
    </row>
    <row r="9" spans="1:17" ht="12.75">
      <c r="A9" s="3"/>
      <c r="B9" s="29" t="s">
        <v>16</v>
      </c>
      <c r="C9" s="63">
        <v>113335914</v>
      </c>
      <c r="D9" s="64">
        <v>113457011</v>
      </c>
      <c r="E9" s="65">
        <f>($D9-$C9)</f>
        <v>121097</v>
      </c>
      <c r="F9" s="63">
        <v>119398084</v>
      </c>
      <c r="G9" s="64">
        <v>119301004</v>
      </c>
      <c r="H9" s="65">
        <f>($G9-$F9)</f>
        <v>-97080</v>
      </c>
      <c r="I9" s="65">
        <v>129500708</v>
      </c>
      <c r="J9" s="30">
        <f>IF($C9=0,0,($E9/$C9)*100)</f>
        <v>0.10684786112899747</v>
      </c>
      <c r="K9" s="31">
        <f>IF($F9=0,0,($H9/$F9)*100)</f>
        <v>-0.08130783740214793</v>
      </c>
      <c r="L9" s="84">
        <v>447525480</v>
      </c>
      <c r="M9" s="85">
        <v>470489101</v>
      </c>
      <c r="N9" s="32">
        <f>IF($L9=0,0,($E9/$L9)*100)</f>
        <v>0.027059241409003124</v>
      </c>
      <c r="O9" s="31">
        <f>IF($M9=0,0,($H9/$M9)*100)</f>
        <v>-0.020633846733890654</v>
      </c>
      <c r="P9" s="6"/>
      <c r="Q9" s="33"/>
    </row>
    <row r="10" spans="1:17" ht="12.75">
      <c r="A10" s="3"/>
      <c r="B10" s="29" t="s">
        <v>17</v>
      </c>
      <c r="C10" s="63">
        <v>110948477</v>
      </c>
      <c r="D10" s="64">
        <v>117378460</v>
      </c>
      <c r="E10" s="65">
        <f aca="true" t="shared" si="0" ref="E10:E33">($D10-$C10)</f>
        <v>6429983</v>
      </c>
      <c r="F10" s="63">
        <v>124434012</v>
      </c>
      <c r="G10" s="64">
        <v>124530348</v>
      </c>
      <c r="H10" s="65">
        <f aca="true" t="shared" si="1" ref="H10:H33">($G10-$F10)</f>
        <v>96336</v>
      </c>
      <c r="I10" s="65">
        <v>134214458</v>
      </c>
      <c r="J10" s="30">
        <f aca="true" t="shared" si="2" ref="J10:J33">IF($C10=0,0,($E10/$C10)*100)</f>
        <v>5.795467566445279</v>
      </c>
      <c r="K10" s="31">
        <f aca="true" t="shared" si="3" ref="K10:K33">IF($F10=0,0,($H10/$F10)*100)</f>
        <v>0.077419347372646</v>
      </c>
      <c r="L10" s="84">
        <v>447525480</v>
      </c>
      <c r="M10" s="85">
        <v>470489101</v>
      </c>
      <c r="N10" s="32">
        <f aca="true" t="shared" si="4" ref="N10:N33">IF($L10=0,0,($E10/$L10)*100)</f>
        <v>1.4367859009949557</v>
      </c>
      <c r="O10" s="31">
        <f aca="true" t="shared" si="5" ref="O10:O33">IF($M10=0,0,($H10/$M10)*100)</f>
        <v>0.02047571342146776</v>
      </c>
      <c r="P10" s="6"/>
      <c r="Q10" s="33"/>
    </row>
    <row r="11" spans="1:17" ht="16.5">
      <c r="A11" s="7"/>
      <c r="B11" s="34" t="s">
        <v>18</v>
      </c>
      <c r="C11" s="66">
        <f>SUM(C8:C10)</f>
        <v>441804343</v>
      </c>
      <c r="D11" s="67">
        <v>447525480</v>
      </c>
      <c r="E11" s="68">
        <f t="shared" si="0"/>
        <v>5721137</v>
      </c>
      <c r="F11" s="66">
        <f>SUM(F8:F10)</f>
        <v>473098127</v>
      </c>
      <c r="G11" s="67">
        <v>470489101</v>
      </c>
      <c r="H11" s="68">
        <f t="shared" si="1"/>
        <v>-2609026</v>
      </c>
      <c r="I11" s="68">
        <v>492785201</v>
      </c>
      <c r="J11" s="35">
        <f t="shared" si="2"/>
        <v>1.2949481123593212</v>
      </c>
      <c r="K11" s="36">
        <f t="shared" si="3"/>
        <v>-0.5514767129906647</v>
      </c>
      <c r="L11" s="86">
        <v>447525480</v>
      </c>
      <c r="M11" s="87">
        <v>470489101</v>
      </c>
      <c r="N11" s="37">
        <f t="shared" si="4"/>
        <v>1.2783935788415892</v>
      </c>
      <c r="O11" s="36">
        <f t="shared" si="5"/>
        <v>-0.5545348435180861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128052746</v>
      </c>
      <c r="D13" s="64">
        <v>134398948</v>
      </c>
      <c r="E13" s="65">
        <f t="shared" si="0"/>
        <v>6346202</v>
      </c>
      <c r="F13" s="63">
        <v>137044767</v>
      </c>
      <c r="G13" s="64">
        <v>143405174</v>
      </c>
      <c r="H13" s="65">
        <f t="shared" si="1"/>
        <v>6360407</v>
      </c>
      <c r="I13" s="65">
        <v>153102116</v>
      </c>
      <c r="J13" s="30">
        <f t="shared" si="2"/>
        <v>4.955928082947944</v>
      </c>
      <c r="K13" s="31">
        <f t="shared" si="3"/>
        <v>4.641116285746248</v>
      </c>
      <c r="L13" s="84">
        <v>447420386</v>
      </c>
      <c r="M13" s="85">
        <v>470379598</v>
      </c>
      <c r="N13" s="32">
        <f t="shared" si="4"/>
        <v>1.4183980432219288</v>
      </c>
      <c r="O13" s="31">
        <f t="shared" si="5"/>
        <v>1.3521859849031972</v>
      </c>
      <c r="P13" s="6"/>
      <c r="Q13" s="33"/>
    </row>
    <row r="14" spans="1:17" ht="12.75">
      <c r="A14" s="3"/>
      <c r="B14" s="29" t="s">
        <v>21</v>
      </c>
      <c r="C14" s="63">
        <v>780487</v>
      </c>
      <c r="D14" s="64">
        <v>773823</v>
      </c>
      <c r="E14" s="65">
        <f t="shared" si="0"/>
        <v>-6664</v>
      </c>
      <c r="F14" s="63">
        <v>822633</v>
      </c>
      <c r="G14" s="64">
        <v>809418</v>
      </c>
      <c r="H14" s="65">
        <f t="shared" si="1"/>
        <v>-13215</v>
      </c>
      <c r="I14" s="65">
        <v>846652</v>
      </c>
      <c r="J14" s="30">
        <f t="shared" si="2"/>
        <v>-0.8538258805079392</v>
      </c>
      <c r="K14" s="31">
        <f t="shared" si="3"/>
        <v>-1.6064271674002866</v>
      </c>
      <c r="L14" s="84">
        <v>447420386</v>
      </c>
      <c r="M14" s="85">
        <v>470379598</v>
      </c>
      <c r="N14" s="32">
        <f t="shared" si="4"/>
        <v>-0.0014894269927164204</v>
      </c>
      <c r="O14" s="31">
        <f t="shared" si="5"/>
        <v>-0.00280943307409349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447420386</v>
      </c>
      <c r="M15" s="85">
        <v>470379598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129839340</v>
      </c>
      <c r="D16" s="64">
        <v>120997148</v>
      </c>
      <c r="E16" s="65">
        <f t="shared" si="0"/>
        <v>-8842192</v>
      </c>
      <c r="F16" s="63">
        <v>136850664</v>
      </c>
      <c r="G16" s="64">
        <v>127288999</v>
      </c>
      <c r="H16" s="65">
        <f t="shared" si="1"/>
        <v>-9561665</v>
      </c>
      <c r="I16" s="65">
        <v>138617720</v>
      </c>
      <c r="J16" s="30">
        <f t="shared" si="2"/>
        <v>-6.810102392695465</v>
      </c>
      <c r="K16" s="31">
        <f t="shared" si="3"/>
        <v>-6.986933581849482</v>
      </c>
      <c r="L16" s="84">
        <v>447420386</v>
      </c>
      <c r="M16" s="85">
        <v>470379598</v>
      </c>
      <c r="N16" s="32">
        <f t="shared" si="4"/>
        <v>-1.9762604201052205</v>
      </c>
      <c r="O16" s="31">
        <f t="shared" si="5"/>
        <v>-2.032755043087562</v>
      </c>
      <c r="P16" s="6"/>
      <c r="Q16" s="33"/>
    </row>
    <row r="17" spans="1:17" ht="12.75">
      <c r="A17" s="3"/>
      <c r="B17" s="29" t="s">
        <v>23</v>
      </c>
      <c r="C17" s="63">
        <v>180765801</v>
      </c>
      <c r="D17" s="64">
        <v>191250467</v>
      </c>
      <c r="E17" s="65">
        <f t="shared" si="0"/>
        <v>10484666</v>
      </c>
      <c r="F17" s="63">
        <v>194794487</v>
      </c>
      <c r="G17" s="64">
        <v>198876007</v>
      </c>
      <c r="H17" s="65">
        <f t="shared" si="1"/>
        <v>4081520</v>
      </c>
      <c r="I17" s="65">
        <v>200003696</v>
      </c>
      <c r="J17" s="42">
        <f t="shared" si="2"/>
        <v>5.800138047129833</v>
      </c>
      <c r="K17" s="31">
        <f t="shared" si="3"/>
        <v>2.0952954382122737</v>
      </c>
      <c r="L17" s="88">
        <v>447420386</v>
      </c>
      <c r="M17" s="85">
        <v>470379598</v>
      </c>
      <c r="N17" s="32">
        <f t="shared" si="4"/>
        <v>2.3433590261128603</v>
      </c>
      <c r="O17" s="31">
        <f t="shared" si="5"/>
        <v>0.8677077018973939</v>
      </c>
      <c r="P17" s="6"/>
      <c r="Q17" s="33"/>
    </row>
    <row r="18" spans="1:17" ht="16.5">
      <c r="A18" s="3"/>
      <c r="B18" s="34" t="s">
        <v>24</v>
      </c>
      <c r="C18" s="66">
        <f>SUM(C13:C17)</f>
        <v>439438374</v>
      </c>
      <c r="D18" s="67">
        <v>447420386</v>
      </c>
      <c r="E18" s="68">
        <f t="shared" si="0"/>
        <v>7982012</v>
      </c>
      <c r="F18" s="66">
        <f>SUM(F13:F17)</f>
        <v>469512551</v>
      </c>
      <c r="G18" s="67">
        <v>470379598</v>
      </c>
      <c r="H18" s="68">
        <f t="shared" si="1"/>
        <v>867047</v>
      </c>
      <c r="I18" s="68">
        <v>492570184</v>
      </c>
      <c r="J18" s="43">
        <f t="shared" si="2"/>
        <v>1.8164121461090241</v>
      </c>
      <c r="K18" s="36">
        <f t="shared" si="3"/>
        <v>0.18466961067458237</v>
      </c>
      <c r="L18" s="89">
        <v>447420386</v>
      </c>
      <c r="M18" s="87">
        <v>470379598</v>
      </c>
      <c r="N18" s="37">
        <f t="shared" si="4"/>
        <v>1.7840072222368517</v>
      </c>
      <c r="O18" s="36">
        <f t="shared" si="5"/>
        <v>0.18432921063893593</v>
      </c>
      <c r="P18" s="6"/>
      <c r="Q18" s="38"/>
    </row>
    <row r="19" spans="1:17" ht="16.5">
      <c r="A19" s="44"/>
      <c r="B19" s="45" t="s">
        <v>25</v>
      </c>
      <c r="C19" s="72">
        <f>C11-C18</f>
        <v>2365969</v>
      </c>
      <c r="D19" s="73">
        <v>105094</v>
      </c>
      <c r="E19" s="74">
        <f t="shared" si="0"/>
        <v>-2260875</v>
      </c>
      <c r="F19" s="75">
        <f>F11-F18</f>
        <v>3585576</v>
      </c>
      <c r="G19" s="76">
        <v>109503</v>
      </c>
      <c r="H19" s="77">
        <f t="shared" si="1"/>
        <v>-3476073</v>
      </c>
      <c r="I19" s="77">
        <v>215017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29024378</v>
      </c>
      <c r="M22" s="85">
        <v>31788992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7140828</v>
      </c>
      <c r="D23" s="64">
        <v>7260828</v>
      </c>
      <c r="E23" s="65">
        <f t="shared" si="0"/>
        <v>120000</v>
      </c>
      <c r="F23" s="63">
        <v>7252152</v>
      </c>
      <c r="G23" s="64">
        <v>8430392</v>
      </c>
      <c r="H23" s="65">
        <f t="shared" si="1"/>
        <v>1178240</v>
      </c>
      <c r="I23" s="65">
        <v>8809759</v>
      </c>
      <c r="J23" s="30">
        <f t="shared" si="2"/>
        <v>1.6804773900169558</v>
      </c>
      <c r="K23" s="31">
        <f t="shared" si="3"/>
        <v>16.246763719238096</v>
      </c>
      <c r="L23" s="84">
        <v>29024378</v>
      </c>
      <c r="M23" s="85">
        <v>31788992</v>
      </c>
      <c r="N23" s="32">
        <f t="shared" si="4"/>
        <v>0.4134455525627457</v>
      </c>
      <c r="O23" s="31">
        <f t="shared" si="5"/>
        <v>3.7064402671213985</v>
      </c>
      <c r="P23" s="6"/>
      <c r="Q23" s="33"/>
    </row>
    <row r="24" spans="1:17" ht="12.75">
      <c r="A24" s="7"/>
      <c r="B24" s="29" t="s">
        <v>29</v>
      </c>
      <c r="C24" s="63">
        <v>22921600</v>
      </c>
      <c r="D24" s="64">
        <v>21763550</v>
      </c>
      <c r="E24" s="65">
        <f t="shared" si="0"/>
        <v>-1158050</v>
      </c>
      <c r="F24" s="63">
        <v>24410252</v>
      </c>
      <c r="G24" s="64">
        <v>23358600</v>
      </c>
      <c r="H24" s="65">
        <f t="shared" si="1"/>
        <v>-1051652</v>
      </c>
      <c r="I24" s="65">
        <v>24525200</v>
      </c>
      <c r="J24" s="30">
        <f t="shared" si="2"/>
        <v>-5.05222148541114</v>
      </c>
      <c r="K24" s="31">
        <f t="shared" si="3"/>
        <v>-4.308239013673435</v>
      </c>
      <c r="L24" s="84">
        <v>29024378</v>
      </c>
      <c r="M24" s="85">
        <v>31788992</v>
      </c>
      <c r="N24" s="32">
        <f t="shared" si="4"/>
        <v>-3.9899218512107306</v>
      </c>
      <c r="O24" s="31">
        <f t="shared" si="5"/>
        <v>-3.308226948498398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29024378</v>
      </c>
      <c r="M25" s="85">
        <v>31788992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30062428</v>
      </c>
      <c r="D26" s="67">
        <v>29024378</v>
      </c>
      <c r="E26" s="68">
        <f t="shared" si="0"/>
        <v>-1038050</v>
      </c>
      <c r="F26" s="66">
        <f>SUM(F22:F24)</f>
        <v>31662404</v>
      </c>
      <c r="G26" s="67">
        <v>31788992</v>
      </c>
      <c r="H26" s="68">
        <f t="shared" si="1"/>
        <v>126588</v>
      </c>
      <c r="I26" s="68">
        <v>33334959</v>
      </c>
      <c r="J26" s="43">
        <f t="shared" si="2"/>
        <v>-3.4529812428989435</v>
      </c>
      <c r="K26" s="36">
        <f t="shared" si="3"/>
        <v>0.3998053969622774</v>
      </c>
      <c r="L26" s="89">
        <v>29024378</v>
      </c>
      <c r="M26" s="87">
        <v>31788992</v>
      </c>
      <c r="N26" s="37">
        <f t="shared" si="4"/>
        <v>-3.576476298647985</v>
      </c>
      <c r="O26" s="36">
        <f t="shared" si="5"/>
        <v>0.3982133186230001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29024378</v>
      </c>
      <c r="M28" s="85">
        <v>31788992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2252811</v>
      </c>
      <c r="D29" s="64">
        <v>1752811</v>
      </c>
      <c r="E29" s="65">
        <f t="shared" si="0"/>
        <v>-500000</v>
      </c>
      <c r="F29" s="63">
        <v>2291957</v>
      </c>
      <c r="G29" s="64">
        <v>3343957</v>
      </c>
      <c r="H29" s="65">
        <f t="shared" si="1"/>
        <v>1052000</v>
      </c>
      <c r="I29" s="65">
        <v>3426935</v>
      </c>
      <c r="J29" s="30">
        <f t="shared" si="2"/>
        <v>-22.194493901175022</v>
      </c>
      <c r="K29" s="31">
        <f t="shared" si="3"/>
        <v>45.89963947840208</v>
      </c>
      <c r="L29" s="84">
        <v>29024378</v>
      </c>
      <c r="M29" s="85">
        <v>31788992</v>
      </c>
      <c r="N29" s="32">
        <f t="shared" si="4"/>
        <v>-1.7226898023447739</v>
      </c>
      <c r="O29" s="31">
        <f t="shared" si="5"/>
        <v>3.3093216670726773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29024378</v>
      </c>
      <c r="M30" s="85">
        <v>31788992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21421600</v>
      </c>
      <c r="D31" s="64">
        <v>15921600</v>
      </c>
      <c r="E31" s="65">
        <f t="shared" si="0"/>
        <v>-5500000</v>
      </c>
      <c r="F31" s="63">
        <v>13910252</v>
      </c>
      <c r="G31" s="64">
        <v>12858600</v>
      </c>
      <c r="H31" s="65">
        <f t="shared" si="1"/>
        <v>-1051652</v>
      </c>
      <c r="I31" s="65">
        <v>23025200</v>
      </c>
      <c r="J31" s="30">
        <f t="shared" si="2"/>
        <v>-25.67501960637861</v>
      </c>
      <c r="K31" s="31">
        <f t="shared" si="3"/>
        <v>-7.560265622793894</v>
      </c>
      <c r="L31" s="84">
        <v>29024378</v>
      </c>
      <c r="M31" s="85">
        <v>31788992</v>
      </c>
      <c r="N31" s="32">
        <f t="shared" si="4"/>
        <v>-18.94958782579251</v>
      </c>
      <c r="O31" s="31">
        <f t="shared" si="5"/>
        <v>-3.308226948498398</v>
      </c>
      <c r="P31" s="6"/>
      <c r="Q31" s="33"/>
    </row>
    <row r="32" spans="1:17" ht="12.75">
      <c r="A32" s="7"/>
      <c r="B32" s="29" t="s">
        <v>36</v>
      </c>
      <c r="C32" s="63">
        <v>6388017</v>
      </c>
      <c r="D32" s="64">
        <v>11349967</v>
      </c>
      <c r="E32" s="65">
        <f t="shared" si="0"/>
        <v>4961950</v>
      </c>
      <c r="F32" s="63">
        <v>15460195</v>
      </c>
      <c r="G32" s="64">
        <v>15586435</v>
      </c>
      <c r="H32" s="65">
        <f t="shared" si="1"/>
        <v>126240</v>
      </c>
      <c r="I32" s="65">
        <v>6882824</v>
      </c>
      <c r="J32" s="30">
        <f t="shared" si="2"/>
        <v>77.67590474477447</v>
      </c>
      <c r="K32" s="31">
        <f t="shared" si="3"/>
        <v>0.8165485622917434</v>
      </c>
      <c r="L32" s="84">
        <v>29024378</v>
      </c>
      <c r="M32" s="85">
        <v>31788992</v>
      </c>
      <c r="N32" s="32">
        <f t="shared" si="4"/>
        <v>17.095801329489298</v>
      </c>
      <c r="O32" s="31">
        <f t="shared" si="5"/>
        <v>0.39711860004872124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30062428</v>
      </c>
      <c r="D33" s="82">
        <v>29024378</v>
      </c>
      <c r="E33" s="83">
        <f t="shared" si="0"/>
        <v>-1038050</v>
      </c>
      <c r="F33" s="81">
        <f>SUM(F28:F32)</f>
        <v>31662404</v>
      </c>
      <c r="G33" s="82">
        <v>31788992</v>
      </c>
      <c r="H33" s="83">
        <f t="shared" si="1"/>
        <v>126588</v>
      </c>
      <c r="I33" s="83">
        <v>33334959</v>
      </c>
      <c r="J33" s="58">
        <f t="shared" si="2"/>
        <v>-3.4529812428989435</v>
      </c>
      <c r="K33" s="59">
        <f t="shared" si="3"/>
        <v>0.3998053969622774</v>
      </c>
      <c r="L33" s="96">
        <v>29024378</v>
      </c>
      <c r="M33" s="97">
        <v>31788992</v>
      </c>
      <c r="N33" s="60">
        <f t="shared" si="4"/>
        <v>-3.576476298647985</v>
      </c>
      <c r="O33" s="59">
        <f t="shared" si="5"/>
        <v>0.3982133186230001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2020-11-03T08:13:17Z</dcterms:created>
  <dcterms:modified xsi:type="dcterms:W3CDTF">2020-11-05T12:26:19Z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